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80" windowWidth="18195" windowHeight="10905" firstSheet="4" activeTab="5"/>
  </bookViews>
  <sheets>
    <sheet name="Diversion Rate" sheetId="10" r:id="rId1"/>
    <sheet name="Waste Reduction Program Totals" sheetId="1" r:id="rId2"/>
    <sheet name="Landfilled Residential Waste" sheetId="9" r:id="rId3"/>
    <sheet name="Glass" sheetId="3" r:id="rId4"/>
    <sheet name="Yard Waste" sheetId="2" r:id="rId5"/>
    <sheet name="Recycling Drop-Offs" sheetId="4" r:id="rId6"/>
    <sheet name="Single Stream Recycling" sheetId="5" r:id="rId7"/>
    <sheet name="Household Hazardous Waste" sheetId="6" r:id="rId8"/>
    <sheet name="Recycling Trailers" sheetId="8" r:id="rId9"/>
    <sheet name="Downtown Recycling containers" sheetId="11" r:id="rId10"/>
    <sheet name="hhw stuff" sheetId="12" r:id="rId11"/>
  </sheets>
  <definedNames>
    <definedName name="_xlnm.Print_Area" localSheetId="2">'Landfilled Residential Waste'!$A$1:$G$23</definedName>
  </definedNames>
  <calcPr calcId="145621"/>
</workbook>
</file>

<file path=xl/calcChain.xml><?xml version="1.0" encoding="utf-8"?>
<calcChain xmlns="http://schemas.openxmlformats.org/spreadsheetml/2006/main">
  <c r="A17" i="4" l="1"/>
  <c r="D21" i="9" l="1"/>
  <c r="E19" i="4"/>
  <c r="E15" i="3"/>
  <c r="D17" i="4"/>
  <c r="F17" i="4" l="1"/>
  <c r="E17" i="4"/>
  <c r="F15" i="11" l="1"/>
  <c r="C21" i="2" l="1"/>
  <c r="F19" i="2"/>
  <c r="D19" i="2"/>
  <c r="D21" i="2" l="1"/>
  <c r="D26" i="2" s="1"/>
  <c r="D27" i="2" s="1"/>
  <c r="B40" i="6"/>
  <c r="I16" i="12" l="1"/>
  <c r="E16" i="12" l="1"/>
  <c r="G16" i="12"/>
  <c r="C16" i="12"/>
  <c r="I18" i="1" l="1"/>
  <c r="E20" i="4"/>
  <c r="B33" i="6" l="1"/>
  <c r="C30" i="6"/>
  <c r="F25" i="6"/>
  <c r="F24" i="6"/>
  <c r="E16" i="3" l="1"/>
  <c r="C22" i="6" l="1"/>
  <c r="C14" i="6"/>
  <c r="F12" i="11" l="1"/>
  <c r="F9" i="11"/>
  <c r="F6" i="11"/>
  <c r="F3" i="11"/>
  <c r="E9" i="10" l="1"/>
  <c r="D19" i="5"/>
  <c r="E19" i="10"/>
  <c r="E21" i="10" l="1"/>
  <c r="E23" i="10" s="1"/>
  <c r="E25" i="10" s="1"/>
  <c r="E8" i="8" l="1"/>
  <c r="I19" i="1" l="1"/>
  <c r="E7" i="10" s="1"/>
  <c r="E11" i="10" l="1"/>
  <c r="E13" i="10" s="1"/>
</calcChain>
</file>

<file path=xl/comments1.xml><?xml version="1.0" encoding="utf-8"?>
<comments xmlns="http://schemas.openxmlformats.org/spreadsheetml/2006/main">
  <authors>
    <author>Hershey, Lauren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diversion total + landfilled total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Most of this number comes from yard waste
DT/LT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Based on actual numbers from Allied Waste
ss/wl</t>
        </r>
      </text>
    </comment>
  </commentList>
</comments>
</file>

<file path=xl/comments2.xml><?xml version="1.0" encoding="utf-8"?>
<comments xmlns="http://schemas.openxmlformats.org/spreadsheetml/2006/main">
  <authors>
    <author>Hershey, Lauren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Report from Allied Waste 
</t>
        </r>
      </text>
    </comment>
  </commentList>
</comments>
</file>

<file path=xl/comments3.xml><?xml version="1.0" encoding="utf-8"?>
<comments xmlns="http://schemas.openxmlformats.org/spreadsheetml/2006/main">
  <authors>
    <author>Hershey, Lauren</author>
  </authors>
  <commentList>
    <comment ref="C24" authorId="0">
      <text>
        <r>
          <rPr>
            <b/>
            <sz val="9"/>
            <color indexed="81"/>
            <rFont val="Tahoma"/>
            <family val="2"/>
          </rPr>
          <t xml:space="preserve">Hershey, Lauren:
From EPA Conversion Factors
(leaves avg+grass clippings avg)/2
</t>
        </r>
      </text>
    </comment>
  </commentList>
</comments>
</file>

<file path=xl/comments4.xml><?xml version="1.0" encoding="utf-8"?>
<comments xmlns="http://schemas.openxmlformats.org/spreadsheetml/2006/main">
  <authors>
    <author>Hershey, Lauren</author>
  </authors>
  <commentList>
    <comment ref="E19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Not clear how much of this was strictly from the residents of the City of Jefferson, from reports from New World Recycling
</t>
        </r>
      </text>
    </comment>
  </commentList>
</comments>
</file>

<file path=xl/sharedStrings.xml><?xml version="1.0" encoding="utf-8"?>
<sst xmlns="http://schemas.openxmlformats.org/spreadsheetml/2006/main" count="185" uniqueCount="110">
  <si>
    <t>Yard Waste</t>
  </si>
  <si>
    <t>Recycling Drop-Offs</t>
  </si>
  <si>
    <t>Single Stream Recycling</t>
  </si>
  <si>
    <t>lbs.</t>
  </si>
  <si>
    <t>tons</t>
  </si>
  <si>
    <t>lbs</t>
  </si>
  <si>
    <t>Cardboard</t>
  </si>
  <si>
    <t>Magazines</t>
  </si>
  <si>
    <t>Newspaper</t>
  </si>
  <si>
    <t>Month</t>
  </si>
  <si>
    <t>Date of Event</t>
  </si>
  <si>
    <t>Lbs Collected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</si>
  <si>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</si>
  <si>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</si>
  <si>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</si>
  <si>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</si>
  <si>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</si>
  <si>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</si>
  <si>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</si>
  <si>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</si>
  <si>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</si>
  <si>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</si>
  <si>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</si>
  <si>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</si>
  <si>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Single Stream Diversion Rate</t>
  </si>
  <si>
    <t>325 lbs</t>
  </si>
  <si>
    <t>Household Hazardous Waste</t>
  </si>
  <si>
    <t xml:space="preserve">Glass Recycling </t>
  </si>
  <si>
    <t>Total Amount of Residential Waste Generated</t>
  </si>
  <si>
    <t xml:space="preserve">Waste Reduction Program </t>
  </si>
  <si>
    <t>*1 cubic yard=</t>
  </si>
  <si>
    <t>Total Lbs Diverted</t>
  </si>
  <si>
    <t>Residential Waste Landfilled</t>
  </si>
  <si>
    <t>Total Amount of Waste Generated</t>
  </si>
  <si>
    <t>Overall Diversion Rate</t>
  </si>
  <si>
    <t xml:space="preserve">Total Waste Landfilled </t>
  </si>
  <si>
    <t xml:space="preserve">Total Waste Diverted </t>
  </si>
  <si>
    <t>Total Diversion</t>
  </si>
  <si>
    <t>Single Stream Diversion</t>
  </si>
  <si>
    <t>Tons</t>
  </si>
  <si>
    <t>Residential Trash</t>
  </si>
  <si>
    <t xml:space="preserve">April </t>
  </si>
  <si>
    <t>Tons Landfilled</t>
  </si>
  <si>
    <t>Downtown Recycling Containers</t>
  </si>
  <si>
    <t xml:space="preserve">January </t>
  </si>
  <si>
    <t xml:space="preserve">July </t>
  </si>
  <si>
    <t>Septemeber</t>
  </si>
  <si>
    <t xml:space="preserve">Total lbs Diverted from Landfill </t>
  </si>
  <si>
    <t>*Monthly Average received from Contractor. Indicate they stay pretty consistent yearly</t>
  </si>
  <si>
    <t>Total Tons</t>
  </si>
  <si>
    <t>Total Lbs</t>
  </si>
  <si>
    <t xml:space="preserve">Total Lbs </t>
  </si>
  <si>
    <t>Total Tons Diverted</t>
  </si>
  <si>
    <t>Single Stream Materials Weigh 92.2 lbs/cubic yard</t>
  </si>
  <si>
    <t xml:space="preserve">1 gallon= .005 cubic yards </t>
  </si>
  <si>
    <t>(36 gallons *.005)</t>
  </si>
  <si>
    <t>cubic yards</t>
  </si>
  <si>
    <t xml:space="preserve">lbs of single stream material </t>
  </si>
  <si>
    <t>Each container is</t>
  </si>
  <si>
    <t>Each container holds</t>
  </si>
  <si>
    <t>(92.2 * .18)</t>
  </si>
  <si>
    <t>9 containers per week</t>
  </si>
  <si>
    <t>holds this many lbs total</t>
  </si>
  <si>
    <t>(9 * 16.6)</t>
  </si>
  <si>
    <t>9, 36 gallon Containers Picked up 1xper week for a year</t>
  </si>
  <si>
    <t>lbs picked up annually</t>
  </si>
  <si>
    <t>(52 weeks* 146.4)</t>
  </si>
  <si>
    <t xml:space="preserve"> Reports Received from Ripple Glass:</t>
  </si>
  <si>
    <t>paint and paint related</t>
  </si>
  <si>
    <t>waste bulbs</t>
  </si>
  <si>
    <t>toxic flammables</t>
  </si>
  <si>
    <t>solid pesticides</t>
  </si>
  <si>
    <t>propane cylinders</t>
  </si>
  <si>
    <t>caustic loosepack</t>
  </si>
  <si>
    <t>acid</t>
  </si>
  <si>
    <t>paints</t>
  </si>
  <si>
    <t>bulbs</t>
  </si>
  <si>
    <t>may</t>
  </si>
  <si>
    <t>aerosols</t>
  </si>
  <si>
    <t>flammables</t>
  </si>
  <si>
    <t>*Total Diversion for 2014</t>
  </si>
  <si>
    <t>oil</t>
  </si>
  <si>
    <t>239 gallons</t>
  </si>
  <si>
    <t>antifreeze</t>
  </si>
  <si>
    <t>146 gallons</t>
  </si>
  <si>
    <t xml:space="preserve">flammable solid labpack </t>
  </si>
  <si>
    <t>People Served</t>
  </si>
  <si>
    <t>Lbs of Waste</t>
  </si>
  <si>
    <t>Total Cost</t>
  </si>
  <si>
    <t>Avg ppl/collection</t>
  </si>
  <si>
    <t>Avg Cost Per Person</t>
  </si>
  <si>
    <t>Collection Events</t>
  </si>
  <si>
    <t>Avg lbs  waste/person</t>
  </si>
  <si>
    <t>Avg cost/lb of waste</t>
  </si>
  <si>
    <t>Lbs</t>
  </si>
  <si>
    <t>Total in tons</t>
  </si>
  <si>
    <t xml:space="preserve">Total in lbs </t>
  </si>
  <si>
    <t>flammable solids</t>
  </si>
  <si>
    <t>2014 Compost Site Volume Report (in cubic yards)</t>
  </si>
  <si>
    <t>Number of Patrons</t>
  </si>
  <si>
    <t>Brush</t>
  </si>
  <si>
    <t>Grass and Leaves</t>
  </si>
  <si>
    <t>Total</t>
  </si>
  <si>
    <t>Patrons</t>
  </si>
  <si>
    <t>Total Yard Waste</t>
  </si>
  <si>
    <t>as of November 13</t>
  </si>
  <si>
    <t>Recycling Drop-Off's Reports Received 2014</t>
  </si>
  <si>
    <t>**All weights are in lbs unless otherwise noted</t>
  </si>
  <si>
    <t>october</t>
  </si>
  <si>
    <t>Year End total for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</si>
</sst>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%"/>
    <numFmt numFmtId="167" formatCode="&quot;$&quot;#,##0.00"/>
    <numFmt numFmtId="168" formatCode="_(* #,##0.0_);_(* \(#,##0.0\);_(* &quot;-&quot;??_);_(@_)"/>
    <numFmt numFmtId="169" formatCode="0.0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3" fillId="0" borderId="0" xfId="1" applyNumberFormat="1" applyFont="1"/>
    <xf numFmtId="0" fontId="4" fillId="0" borderId="0" xfId="0" applyFont="1"/>
    <xf numFmtId="0" fontId="0" fillId="0" borderId="0" xfId="0" applyBorder="1"/>
    <xf numFmtId="0" fontId="3" fillId="0" borderId="0" xfId="0" applyFont="1"/>
    <xf numFmtId="43" fontId="1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0" fillId="0" borderId="0" xfId="0" applyNumberFormat="1"/>
    <xf numFmtId="0" fontId="11" fillId="0" borderId="0" xfId="0" applyFont="1"/>
    <xf numFmtId="43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5" fillId="0" borderId="0" xfId="1" applyNumberFormat="1" applyFont="1"/>
    <xf numFmtId="0" fontId="15" fillId="0" borderId="2" xfId="0" applyFont="1" applyBorder="1"/>
    <xf numFmtId="0" fontId="15" fillId="0" borderId="0" xfId="0" applyFont="1" applyBorder="1"/>
    <xf numFmtId="164" fontId="15" fillId="0" borderId="0" xfId="1" applyNumberFormat="1" applyFont="1" applyBorder="1"/>
    <xf numFmtId="0" fontId="16" fillId="0" borderId="0" xfId="0" applyFont="1" applyBorder="1"/>
    <xf numFmtId="0" fontId="15" fillId="0" borderId="0" xfId="0" applyFont="1" applyFill="1" applyBorder="1"/>
    <xf numFmtId="164" fontId="15" fillId="0" borderId="0" xfId="0" applyNumberFormat="1" applyFont="1"/>
    <xf numFmtId="0" fontId="7" fillId="0" borderId="0" xfId="0" applyFont="1" applyBorder="1"/>
    <xf numFmtId="164" fontId="9" fillId="0" borderId="0" xfId="1" applyNumberFormat="1" applyFont="1"/>
    <xf numFmtId="0" fontId="8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center"/>
    </xf>
    <xf numFmtId="17" fontId="18" fillId="0" borderId="0" xfId="0" applyNumberFormat="1" applyFont="1"/>
    <xf numFmtId="0" fontId="18" fillId="0" borderId="0" xfId="0" applyFont="1"/>
    <xf numFmtId="0" fontId="18" fillId="0" borderId="0" xfId="0" applyFont="1" applyBorder="1"/>
    <xf numFmtId="164" fontId="18" fillId="0" borderId="0" xfId="1" applyNumberFormat="1" applyFont="1" applyBorder="1"/>
    <xf numFmtId="17" fontId="18" fillId="0" borderId="2" xfId="0" applyNumberFormat="1" applyFont="1" applyBorder="1"/>
    <xf numFmtId="0" fontId="18" fillId="0" borderId="2" xfId="0" applyFont="1" applyBorder="1"/>
    <xf numFmtId="17" fontId="18" fillId="0" borderId="0" xfId="0" applyNumberFormat="1" applyFont="1" applyBorder="1"/>
    <xf numFmtId="0" fontId="16" fillId="0" borderId="1" xfId="0" applyFont="1" applyBorder="1"/>
    <xf numFmtId="0" fontId="20" fillId="0" borderId="1" xfId="0" applyFont="1" applyBorder="1"/>
    <xf numFmtId="0" fontId="14" fillId="0" borderId="1" xfId="0" applyFont="1" applyBorder="1"/>
    <xf numFmtId="0" fontId="15" fillId="0" borderId="0" xfId="0" applyFont="1" applyAlignment="1"/>
    <xf numFmtId="3" fontId="15" fillId="0" borderId="0" xfId="0" applyNumberFormat="1" applyFont="1" applyAlignment="1"/>
    <xf numFmtId="164" fontId="11" fillId="0" borderId="0" xfId="1" applyNumberFormat="1" applyFont="1"/>
    <xf numFmtId="43" fontId="11" fillId="0" borderId="0" xfId="0" applyNumberFormat="1" applyFont="1"/>
    <xf numFmtId="0" fontId="15" fillId="0" borderId="1" xfId="0" applyFont="1" applyBorder="1"/>
    <xf numFmtId="0" fontId="17" fillId="0" borderId="0" xfId="0" applyFont="1"/>
    <xf numFmtId="0" fontId="19" fillId="0" borderId="1" xfId="0" applyFont="1" applyBorder="1"/>
    <xf numFmtId="15" fontId="22" fillId="0" borderId="0" xfId="0" applyNumberFormat="1" applyFont="1"/>
    <xf numFmtId="0" fontId="19" fillId="0" borderId="0" xfId="0" applyFont="1"/>
    <xf numFmtId="3" fontId="19" fillId="0" borderId="0" xfId="0" applyNumberFormat="1" applyFont="1"/>
    <xf numFmtId="14" fontId="16" fillId="0" borderId="0" xfId="0" applyNumberFormat="1" applyFont="1" applyBorder="1" applyAlignment="1">
      <alignment horizontal="left"/>
    </xf>
    <xf numFmtId="0" fontId="21" fillId="0" borderId="0" xfId="0" applyFont="1"/>
    <xf numFmtId="16" fontId="15" fillId="0" borderId="0" xfId="0" applyNumberFormat="1" applyFont="1"/>
    <xf numFmtId="16" fontId="15" fillId="0" borderId="2" xfId="0" applyNumberFormat="1" applyFont="1" applyBorder="1"/>
    <xf numFmtId="0" fontId="16" fillId="0" borderId="3" xfId="0" applyFont="1" applyBorder="1"/>
    <xf numFmtId="166" fontId="16" fillId="0" borderId="3" xfId="2" applyNumberFormat="1" applyFont="1" applyBorder="1"/>
    <xf numFmtId="9" fontId="16" fillId="0" borderId="3" xfId="2" applyFont="1" applyBorder="1"/>
    <xf numFmtId="9" fontId="16" fillId="0" borderId="0" xfId="2" applyFont="1" applyBorder="1"/>
    <xf numFmtId="0" fontId="0" fillId="0" borderId="0" xfId="0" applyFont="1" applyBorder="1"/>
    <xf numFmtId="14" fontId="0" fillId="0" borderId="0" xfId="0" applyNumberFormat="1"/>
    <xf numFmtId="0" fontId="5" fillId="0" borderId="0" xfId="0" applyFont="1" applyBorder="1"/>
    <xf numFmtId="14" fontId="0" fillId="0" borderId="0" xfId="0" applyNumberForma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NumberFormat="1" applyBorder="1"/>
    <xf numFmtId="0" fontId="16" fillId="0" borderId="0" xfId="0" applyFont="1" applyBorder="1" applyAlignment="1">
      <alignment horizontal="center"/>
    </xf>
    <xf numFmtId="0" fontId="11" fillId="0" borderId="0" xfId="0" applyFont="1" applyBorder="1"/>
    <xf numFmtId="43" fontId="16" fillId="0" borderId="0" xfId="1" applyNumberFormat="1" applyFont="1"/>
    <xf numFmtId="43" fontId="15" fillId="0" borderId="0" xfId="0" applyNumberFormat="1" applyFont="1"/>
    <xf numFmtId="164" fontId="16" fillId="0" borderId="0" xfId="1" applyNumberFormat="1" applyFont="1" applyBorder="1"/>
    <xf numFmtId="9" fontId="0" fillId="0" borderId="0" xfId="0" applyNumberFormat="1" applyBorder="1"/>
    <xf numFmtId="43" fontId="15" fillId="0" borderId="2" xfId="1" applyNumberFormat="1" applyFont="1" applyBorder="1"/>
    <xf numFmtId="43" fontId="17" fillId="0" borderId="0" xfId="1" applyFont="1"/>
    <xf numFmtId="14" fontId="1" fillId="0" borderId="0" xfId="0" applyNumberFormat="1" applyFont="1" applyBorder="1" applyAlignment="1">
      <alignment horizontal="left"/>
    </xf>
    <xf numFmtId="164" fontId="0" fillId="0" borderId="0" xfId="0" applyNumberFormat="1" applyBorder="1"/>
    <xf numFmtId="164" fontId="3" fillId="0" borderId="0" xfId="1" applyNumberFormat="1" applyFont="1" applyBorder="1"/>
    <xf numFmtId="167" fontId="0" fillId="0" borderId="0" xfId="3" applyNumberFormat="1" applyFont="1" applyBorder="1" applyAlignment="1"/>
    <xf numFmtId="8" fontId="0" fillId="0" borderId="0" xfId="0" applyNumberFormat="1" applyBorder="1"/>
    <xf numFmtId="164" fontId="16" fillId="0" borderId="0" xfId="0" applyNumberFormat="1" applyFont="1" applyBorder="1" applyAlignment="1">
      <alignment wrapText="1"/>
    </xf>
    <xf numFmtId="8" fontId="16" fillId="0" borderId="0" xfId="0" applyNumberFormat="1" applyFon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43" fontId="16" fillId="0" borderId="0" xfId="1" applyNumberFormat="1" applyFont="1" applyBorder="1"/>
    <xf numFmtId="14" fontId="3" fillId="0" borderId="0" xfId="0" applyNumberFormat="1" applyFont="1" applyBorder="1"/>
    <xf numFmtId="0" fontId="3" fillId="0" borderId="0" xfId="0" applyNumberFormat="1" applyFont="1" applyBorder="1"/>
    <xf numFmtId="0" fontId="23" fillId="0" borderId="0" xfId="0" applyFont="1"/>
    <xf numFmtId="164" fontId="23" fillId="0" borderId="0" xfId="0" applyNumberFormat="1" applyFont="1"/>
    <xf numFmtId="43" fontId="11" fillId="0" borderId="0" xfId="1" applyNumberFormat="1" applyFont="1"/>
    <xf numFmtId="1" fontId="19" fillId="0" borderId="0" xfId="0" applyNumberFormat="1" applyFont="1"/>
    <xf numFmtId="14" fontId="3" fillId="0" borderId="0" xfId="0" applyNumberFormat="1" applyFont="1"/>
    <xf numFmtId="43" fontId="3" fillId="0" borderId="0" xfId="1" applyFont="1"/>
    <xf numFmtId="168" fontId="0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169" fontId="0" fillId="0" borderId="0" xfId="0" applyNumberFormat="1"/>
    <xf numFmtId="168" fontId="3" fillId="0" borderId="0" xfId="1" applyNumberFormat="1" applyFont="1"/>
    <xf numFmtId="16" fontId="0" fillId="0" borderId="0" xfId="0" applyNumberFormat="1"/>
    <xf numFmtId="0" fontId="0" fillId="0" borderId="0" xfId="0" applyFill="1" applyBorder="1"/>
    <xf numFmtId="43" fontId="15" fillId="0" borderId="0" xfId="1" applyNumberFormat="1" applyFont="1"/>
    <xf numFmtId="43" fontId="15" fillId="0" borderId="0" xfId="0" applyNumberFormat="1" applyFont="1" applyBorder="1"/>
    <xf numFmtId="43" fontId="0" fillId="0" borderId="0" xfId="0" applyNumberFormat="1" applyBorder="1"/>
    <xf numFmtId="164" fontId="15" fillId="0" borderId="2" xfId="1" applyNumberFormat="1" applyFont="1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43" fontId="0" fillId="0" borderId="8" xfId="1" applyFont="1" applyBorder="1"/>
    <xf numFmtId="44" fontId="0" fillId="0" borderId="8" xfId="3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4" xfId="0" applyFont="1" applyBorder="1"/>
    <xf numFmtId="170" fontId="0" fillId="0" borderId="8" xfId="3" applyNumberFormat="1" applyFont="1" applyBorder="1"/>
    <xf numFmtId="171" fontId="0" fillId="0" borderId="8" xfId="3" applyNumberFormat="1" applyFont="1" applyBorder="1"/>
    <xf numFmtId="16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6" fontId="0" fillId="0" borderId="0" xfId="0" applyNumberFormat="1" applyBorder="1"/>
    <xf numFmtId="0" fontId="3" fillId="0" borderId="0" xfId="0" applyFont="1" applyFill="1" applyBorder="1"/>
    <xf numFmtId="43" fontId="3" fillId="0" borderId="0" xfId="1" applyFont="1" applyBorder="1"/>
    <xf numFmtId="0" fontId="17" fillId="0" borderId="0" xfId="0" applyFont="1" applyBorder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168" fontId="0" fillId="0" borderId="0" xfId="1" applyNumberFormat="1" applyFont="1"/>
    <xf numFmtId="168" fontId="3" fillId="0" borderId="0" xfId="1" applyNumberFormat="1" applyFont="1"/>
    <xf numFmtId="0" fontId="0" fillId="0" borderId="1" xfId="0" applyBorder="1"/>
    <xf numFmtId="164" fontId="17" fillId="0" borderId="0" xfId="1" applyNumberFormat="1" applyFont="1"/>
    <xf numFmtId="0" fontId="19" fillId="0" borderId="0" xfId="0" applyFont="1" applyBorder="1"/>
    <xf numFmtId="15" fontId="22" fillId="0" borderId="1" xfId="0" applyNumberFormat="1" applyFont="1" applyBorder="1"/>
    <xf numFmtId="0" fontId="17" fillId="0" borderId="1" xfId="0" applyFont="1" applyBorder="1"/>
    <xf numFmtId="164" fontId="19" fillId="0" borderId="0" xfId="0" applyNumberFormat="1" applyFont="1"/>
    <xf numFmtId="164" fontId="17" fillId="0" borderId="1" xfId="1" applyNumberFormat="1" applyFont="1" applyBorder="1"/>
    <xf numFmtId="43" fontId="15" fillId="0" borderId="0" xfId="1" applyFont="1"/>
    <xf numFmtId="0" fontId="15" fillId="0" borderId="9" xfId="0" applyFont="1" applyBorder="1"/>
    <xf numFmtId="0" fontId="15" fillId="0" borderId="9" xfId="0" applyFont="1" applyBorder="1" applyAlignment="1"/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view="pageLayout" topLeftCell="A7" zoomScaleNormal="100" workbookViewId="0">
      <selection activeCell="E7" sqref="E7"/>
    </sheetView>
  </sheetViews>
  <sheetFormatPr defaultRowHeight="15" x14ac:dyDescent="0.25"/>
  <cols>
    <col min="1" max="1" width="55.7109375" customWidth="1"/>
    <col min="2" max="2" width="2.140625" customWidth="1"/>
    <col min="3" max="4" width="9.140625" hidden="1" customWidth="1"/>
    <col min="5" max="5" width="21.140625" customWidth="1"/>
    <col min="7" max="7" width="10.5703125" bestFit="1" customWidth="1"/>
  </cols>
  <sheetData>
    <row r="1" spans="1:9" x14ac:dyDescent="0.25">
      <c r="A1" s="21"/>
      <c r="B1" s="14"/>
      <c r="C1" s="14"/>
      <c r="D1" s="14"/>
      <c r="E1" s="14"/>
      <c r="F1" s="15"/>
    </row>
    <row r="2" spans="1:9" x14ac:dyDescent="0.25">
      <c r="A2" s="21"/>
      <c r="B2" s="14"/>
      <c r="C2" s="14"/>
      <c r="D2" s="14"/>
      <c r="E2" s="14"/>
      <c r="F2" s="15"/>
    </row>
    <row r="3" spans="1:9" x14ac:dyDescent="0.25">
      <c r="A3" s="15"/>
      <c r="B3" s="15"/>
      <c r="C3" s="15"/>
      <c r="D3" s="15"/>
      <c r="E3" s="15"/>
      <c r="F3" s="15"/>
    </row>
    <row r="4" spans="1:9" x14ac:dyDescent="0.25">
      <c r="A4" s="15"/>
      <c r="B4" s="15"/>
      <c r="C4" s="15"/>
      <c r="D4" s="15"/>
      <c r="E4" s="15"/>
      <c r="F4" s="15"/>
    </row>
    <row r="5" spans="1:9" ht="18" x14ac:dyDescent="0.25">
      <c r="A5" s="35" t="s">
        <v>37</v>
      </c>
      <c r="B5" s="42"/>
      <c r="C5" s="42"/>
      <c r="D5" s="42"/>
      <c r="E5" s="42"/>
      <c r="F5" s="42"/>
    </row>
    <row r="6" spans="1:9" x14ac:dyDescent="0.25">
      <c r="A6" s="15"/>
      <c r="B6" s="15"/>
      <c r="C6" s="15"/>
      <c r="D6" s="15"/>
      <c r="E6" s="16"/>
      <c r="F6" s="15"/>
    </row>
    <row r="7" spans="1:9" x14ac:dyDescent="0.25">
      <c r="A7" s="15" t="s">
        <v>36</v>
      </c>
      <c r="B7" s="15"/>
      <c r="C7" s="15"/>
      <c r="D7" s="15"/>
      <c r="E7" s="16">
        <f>'Waste Reduction Program Totals'!I19*2000</f>
        <v>17291013.649999999</v>
      </c>
      <c r="F7" s="15" t="s">
        <v>5</v>
      </c>
      <c r="G7" s="11"/>
      <c r="H7" s="1"/>
    </row>
    <row r="8" spans="1:9" ht="18.75" x14ac:dyDescent="0.3">
      <c r="A8" s="15"/>
      <c r="B8" s="15"/>
      <c r="C8" s="15"/>
      <c r="D8" s="15"/>
      <c r="E8" s="16"/>
      <c r="F8" s="15"/>
      <c r="H8" s="7"/>
      <c r="I8" s="2"/>
    </row>
    <row r="9" spans="1:9" ht="15.75" thickBot="1" x14ac:dyDescent="0.3">
      <c r="A9" s="17" t="s">
        <v>35</v>
      </c>
      <c r="B9" s="17"/>
      <c r="C9" s="17"/>
      <c r="D9" s="17"/>
      <c r="E9" s="103">
        <f>'Landfilled Residential Waste'!D19*2000</f>
        <v>16226140</v>
      </c>
      <c r="F9" s="17" t="s">
        <v>5</v>
      </c>
      <c r="G9" s="11"/>
    </row>
    <row r="10" spans="1:9" ht="15.75" thickTop="1" x14ac:dyDescent="0.25">
      <c r="A10" s="18"/>
      <c r="B10" s="18"/>
      <c r="C10" s="18"/>
      <c r="D10" s="18"/>
      <c r="E10" s="19"/>
      <c r="F10" s="18"/>
      <c r="G10" s="11"/>
    </row>
    <row r="11" spans="1:9" x14ac:dyDescent="0.25">
      <c r="A11" s="18" t="s">
        <v>33</v>
      </c>
      <c r="B11" s="18"/>
      <c r="C11" s="18"/>
      <c r="D11" s="18"/>
      <c r="E11" s="19">
        <f>SUM(E7,E9)</f>
        <v>33517153.649999999</v>
      </c>
      <c r="F11" s="18" t="s">
        <v>5</v>
      </c>
      <c r="G11" s="11"/>
    </row>
    <row r="12" spans="1:9" x14ac:dyDescent="0.25">
      <c r="A12" s="15"/>
      <c r="B12" s="15"/>
      <c r="C12" s="15"/>
      <c r="D12" s="15"/>
      <c r="E12" s="15"/>
      <c r="F12" s="42"/>
    </row>
    <row r="13" spans="1:9" ht="18" x14ac:dyDescent="0.25">
      <c r="A13" s="52" t="s">
        <v>34</v>
      </c>
      <c r="B13" s="52"/>
      <c r="C13" s="52"/>
      <c r="D13" s="52"/>
      <c r="E13" s="53">
        <f>E7/E11</f>
        <v>0.5158855024075113</v>
      </c>
      <c r="F13" s="42"/>
    </row>
    <row r="14" spans="1:9" x14ac:dyDescent="0.25">
      <c r="A14" s="15"/>
      <c r="B14" s="15"/>
      <c r="C14" s="15"/>
      <c r="D14" s="15"/>
      <c r="E14" s="15"/>
      <c r="F14" s="15"/>
    </row>
    <row r="15" spans="1:9" x14ac:dyDescent="0.25">
      <c r="A15" s="15"/>
      <c r="B15" s="15"/>
      <c r="C15" s="15"/>
      <c r="D15" s="15"/>
      <c r="E15" s="15"/>
      <c r="F15" s="15"/>
    </row>
    <row r="16" spans="1:9" x14ac:dyDescent="0.25">
      <c r="A16" s="15"/>
      <c r="B16" s="15"/>
      <c r="C16" s="15"/>
      <c r="D16" s="15"/>
      <c r="E16" s="15"/>
      <c r="F16" s="15"/>
    </row>
    <row r="17" spans="1:7" ht="18" x14ac:dyDescent="0.25">
      <c r="A17" s="35" t="s">
        <v>38</v>
      </c>
      <c r="B17" s="42"/>
      <c r="C17" s="42"/>
      <c r="D17" s="42"/>
      <c r="E17" s="42"/>
      <c r="F17" s="42"/>
    </row>
    <row r="18" spans="1:7" x14ac:dyDescent="0.25">
      <c r="A18" s="15"/>
      <c r="B18" s="15"/>
      <c r="C18" s="15"/>
      <c r="D18" s="15"/>
      <c r="E18" s="15"/>
      <c r="F18" s="15"/>
    </row>
    <row r="19" spans="1:7" x14ac:dyDescent="0.25">
      <c r="A19" s="15" t="s">
        <v>2</v>
      </c>
      <c r="B19" s="15"/>
      <c r="C19" s="15"/>
      <c r="D19" s="15"/>
      <c r="E19" s="100">
        <f>'Single Stream Recycling'!D16*2000</f>
        <v>5727100</v>
      </c>
      <c r="F19" s="15" t="s">
        <v>5</v>
      </c>
    </row>
    <row r="20" spans="1:7" x14ac:dyDescent="0.25">
      <c r="A20" s="15"/>
      <c r="B20" s="15"/>
      <c r="C20" s="15"/>
      <c r="D20" s="15"/>
      <c r="E20" s="19"/>
      <c r="F20" s="15"/>
    </row>
    <row r="21" spans="1:7" ht="15.75" thickBot="1" x14ac:dyDescent="0.3">
      <c r="A21" s="17" t="s">
        <v>32</v>
      </c>
      <c r="B21" s="17"/>
      <c r="C21" s="17"/>
      <c r="D21" s="17"/>
      <c r="E21" s="73">
        <f>E9</f>
        <v>16226140</v>
      </c>
      <c r="F21" s="17" t="s">
        <v>5</v>
      </c>
    </row>
    <row r="22" spans="1:7" ht="15.75" thickTop="1" x14ac:dyDescent="0.25">
      <c r="A22" s="18"/>
      <c r="B22" s="18"/>
      <c r="C22" s="18"/>
      <c r="D22" s="18"/>
      <c r="E22" s="19"/>
      <c r="F22" s="15"/>
    </row>
    <row r="23" spans="1:7" x14ac:dyDescent="0.25">
      <c r="A23" s="18" t="s">
        <v>28</v>
      </c>
      <c r="B23" s="18"/>
      <c r="C23" s="18"/>
      <c r="D23" s="18"/>
      <c r="E23" s="101">
        <f>SUM(E19+E21)</f>
        <v>21953240</v>
      </c>
      <c r="F23" s="15" t="s">
        <v>5</v>
      </c>
    </row>
    <row r="24" spans="1:7" x14ac:dyDescent="0.25">
      <c r="A24" s="15"/>
      <c r="B24" s="15"/>
      <c r="C24" s="15"/>
      <c r="D24" s="15"/>
      <c r="E24" s="15"/>
      <c r="F24" s="42"/>
    </row>
    <row r="25" spans="1:7" ht="18" x14ac:dyDescent="0.25">
      <c r="A25" s="52" t="s">
        <v>24</v>
      </c>
      <c r="B25" s="52"/>
      <c r="C25" s="52"/>
      <c r="D25" s="52"/>
      <c r="E25" s="54">
        <f>E19/E23</f>
        <v>0.26087720992436653</v>
      </c>
      <c r="F25" s="35"/>
    </row>
    <row r="26" spans="1:7" ht="18" x14ac:dyDescent="0.25">
      <c r="A26" s="20"/>
      <c r="B26" s="20"/>
      <c r="C26" s="20"/>
      <c r="D26" s="20"/>
      <c r="E26" s="55"/>
      <c r="F26" s="26"/>
    </row>
    <row r="27" spans="1:7" x14ac:dyDescent="0.25">
      <c r="A27" s="15"/>
      <c r="B27" s="15"/>
      <c r="C27" s="15"/>
      <c r="D27" s="15"/>
      <c r="E27" s="15"/>
      <c r="F27" s="15"/>
    </row>
    <row r="28" spans="1:7" x14ac:dyDescent="0.25">
      <c r="A28" s="15"/>
      <c r="B28" s="15"/>
      <c r="C28" s="15"/>
      <c r="D28" s="15"/>
      <c r="E28" s="15"/>
      <c r="F28" s="15"/>
    </row>
    <row r="29" spans="1:7" ht="18" x14ac:dyDescent="0.25">
      <c r="A29" s="20" t="s">
        <v>109</v>
      </c>
      <c r="B29" s="18"/>
      <c r="C29" s="18"/>
      <c r="D29" s="18"/>
      <c r="E29" s="18"/>
      <c r="F29" s="18"/>
      <c r="G29" s="5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/>
      <c r="B31" s="5"/>
      <c r="C31" s="5"/>
      <c r="D31" s="5"/>
      <c r="E31" s="78"/>
      <c r="F31" s="5"/>
      <c r="G31" s="5"/>
    </row>
    <row r="32" spans="1:7" x14ac:dyDescent="0.25">
      <c r="A32" s="5"/>
      <c r="B32" s="5"/>
      <c r="C32" s="5"/>
      <c r="D32" s="5"/>
      <c r="E32" s="79"/>
      <c r="F32" s="5"/>
      <c r="G32" s="5"/>
    </row>
    <row r="33" spans="1:7" x14ac:dyDescent="0.25">
      <c r="A33" s="5"/>
      <c r="B33" s="5"/>
      <c r="C33" s="5"/>
      <c r="D33" s="5"/>
      <c r="E33" s="79"/>
      <c r="F33" s="5"/>
      <c r="G33" s="5"/>
    </row>
    <row r="34" spans="1:7" ht="18" x14ac:dyDescent="0.25">
      <c r="A34" s="80"/>
      <c r="B34" s="20"/>
      <c r="C34" s="20"/>
      <c r="D34" s="20"/>
      <c r="E34" s="81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</sheetData>
  <pageMargins left="0.7" right="0.7" top="0.75" bottom="0.75" header="0.3" footer="0.3"/>
  <pageSetup orientation="portrait" r:id="rId1"/>
  <headerFooter>
    <oddHeader xml:space="preserve">&amp;C&amp;"Arial,Bold"&amp;18Residential Waste Diversion Rates 2014&amp;"-,Regular"&amp;11
</oddHeader>
    <oddFooter>&amp;RUpdated 01/12/2015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8"/>
  <sheetViews>
    <sheetView view="pageLayout" zoomScaleNormal="100" workbookViewId="0">
      <selection activeCell="C16" sqref="C16"/>
    </sheetView>
  </sheetViews>
  <sheetFormatPr defaultRowHeight="15" x14ac:dyDescent="0.25"/>
  <cols>
    <col min="5" max="5" width="6.85546875" customWidth="1"/>
    <col min="6" max="6" width="9.5703125" bestFit="1" customWidth="1"/>
  </cols>
  <sheetData>
    <row r="3" spans="3:8" x14ac:dyDescent="0.25">
      <c r="C3" t="s">
        <v>58</v>
      </c>
      <c r="F3">
        <f>36*0.005</f>
        <v>0.18</v>
      </c>
      <c r="G3" t="s">
        <v>56</v>
      </c>
    </row>
    <row r="4" spans="3:8" x14ac:dyDescent="0.25">
      <c r="G4" t="s">
        <v>55</v>
      </c>
    </row>
    <row r="6" spans="3:8" x14ac:dyDescent="0.25">
      <c r="C6" t="s">
        <v>59</v>
      </c>
      <c r="F6" s="96">
        <f>92.2*0.18</f>
        <v>16.596</v>
      </c>
      <c r="G6" t="s">
        <v>57</v>
      </c>
    </row>
    <row r="7" spans="3:8" x14ac:dyDescent="0.25">
      <c r="G7" t="s">
        <v>60</v>
      </c>
    </row>
    <row r="8" spans="3:8" x14ac:dyDescent="0.25">
      <c r="F8" s="95"/>
    </row>
    <row r="9" spans="3:8" x14ac:dyDescent="0.25">
      <c r="C9" t="s">
        <v>61</v>
      </c>
      <c r="F9" s="96">
        <f>9*F6</f>
        <v>149.364</v>
      </c>
      <c r="G9" t="s">
        <v>62</v>
      </c>
    </row>
    <row r="10" spans="3:8" x14ac:dyDescent="0.25">
      <c r="F10" s="96"/>
      <c r="G10" t="s">
        <v>63</v>
      </c>
    </row>
    <row r="11" spans="3:8" x14ac:dyDescent="0.25">
      <c r="F11" s="96"/>
    </row>
    <row r="12" spans="3:8" x14ac:dyDescent="0.25">
      <c r="C12" s="6" t="s">
        <v>51</v>
      </c>
      <c r="D12" s="6"/>
      <c r="E12" s="6"/>
      <c r="F12" s="97">
        <f>52*F9</f>
        <v>7766.9279999999999</v>
      </c>
      <c r="G12" s="6" t="s">
        <v>65</v>
      </c>
      <c r="H12" s="6"/>
    </row>
    <row r="13" spans="3:8" x14ac:dyDescent="0.25">
      <c r="F13" s="93"/>
      <c r="G13" t="s">
        <v>66</v>
      </c>
    </row>
    <row r="14" spans="3:8" x14ac:dyDescent="0.25">
      <c r="F14" s="93"/>
    </row>
    <row r="15" spans="3:8" x14ac:dyDescent="0.25">
      <c r="C15" t="s">
        <v>105</v>
      </c>
      <c r="F15" s="95">
        <f>46*146.4</f>
        <v>6734.4000000000005</v>
      </c>
      <c r="G15" t="s">
        <v>5</v>
      </c>
    </row>
    <row r="16" spans="3:8" x14ac:dyDescent="0.25">
      <c r="C16" t="s">
        <v>53</v>
      </c>
    </row>
    <row r="17" spans="3:3" x14ac:dyDescent="0.25">
      <c r="C17" t="s">
        <v>54</v>
      </c>
    </row>
    <row r="18" spans="3:3" x14ac:dyDescent="0.25">
      <c r="C18" t="s">
        <v>64</v>
      </c>
    </row>
  </sheetData>
  <pageMargins left="0.7" right="0.7" top="0.75" bottom="0.75" header="0.3" footer="0.3"/>
  <pageSetup orientation="portrait" r:id="rId1"/>
  <headerFooter>
    <oddHeader>&amp;C&amp;"-,Bold"&amp;18Downtown Recycling Containers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7" sqref="H17"/>
    </sheetView>
  </sheetViews>
  <sheetFormatPr defaultRowHeight="15" x14ac:dyDescent="0.25"/>
  <cols>
    <col min="1" max="1" width="20.7109375" bestFit="1" customWidth="1"/>
    <col min="3" max="3" width="11.5703125" bestFit="1" customWidth="1"/>
    <col min="5" max="5" width="11.5703125" bestFit="1" customWidth="1"/>
    <col min="7" max="7" width="11.5703125" bestFit="1" customWidth="1"/>
    <col min="9" max="9" width="11.5703125" bestFit="1" customWidth="1"/>
  </cols>
  <sheetData>
    <row r="1" spans="1:9" x14ac:dyDescent="0.25">
      <c r="A1" s="109"/>
      <c r="B1" s="63"/>
      <c r="C1" s="110">
        <v>2011</v>
      </c>
      <c r="D1" s="63"/>
      <c r="E1" s="110">
        <v>2012</v>
      </c>
      <c r="F1" s="63"/>
      <c r="G1" s="110">
        <v>2013</v>
      </c>
      <c r="H1" s="63"/>
      <c r="I1" s="110">
        <v>2014</v>
      </c>
    </row>
    <row r="2" spans="1:9" x14ac:dyDescent="0.25">
      <c r="A2" s="111" t="s">
        <v>91</v>
      </c>
      <c r="B2" s="104"/>
      <c r="C2" s="106">
        <v>14</v>
      </c>
      <c r="D2" s="104"/>
      <c r="E2" s="106">
        <v>16</v>
      </c>
      <c r="F2" s="104"/>
      <c r="G2" s="106">
        <v>15</v>
      </c>
      <c r="H2" s="104"/>
      <c r="I2" s="106">
        <v>10</v>
      </c>
    </row>
    <row r="3" spans="1:9" x14ac:dyDescent="0.25">
      <c r="A3" s="112"/>
      <c r="C3" s="105"/>
      <c r="E3" s="105"/>
      <c r="G3" s="105"/>
      <c r="I3" s="105"/>
    </row>
    <row r="4" spans="1:9" x14ac:dyDescent="0.25">
      <c r="A4" s="111" t="s">
        <v>86</v>
      </c>
      <c r="B4" s="104"/>
      <c r="C4" s="106">
        <v>302</v>
      </c>
      <c r="D4" s="104"/>
      <c r="E4" s="106">
        <v>339</v>
      </c>
      <c r="F4" s="104"/>
      <c r="G4" s="106">
        <v>369</v>
      </c>
      <c r="H4" s="104"/>
      <c r="I4" s="106">
        <v>206</v>
      </c>
    </row>
    <row r="5" spans="1:9" x14ac:dyDescent="0.25">
      <c r="A5" s="112"/>
      <c r="C5" s="105"/>
      <c r="E5" s="105"/>
      <c r="G5" s="105"/>
      <c r="I5" s="105"/>
    </row>
    <row r="6" spans="1:9" x14ac:dyDescent="0.25">
      <c r="A6" s="111" t="s">
        <v>87</v>
      </c>
      <c r="B6" s="104"/>
      <c r="C6" s="107">
        <v>16735</v>
      </c>
      <c r="D6" s="104"/>
      <c r="E6" s="107">
        <v>13236</v>
      </c>
      <c r="F6" s="104"/>
      <c r="G6" s="107">
        <v>12459</v>
      </c>
      <c r="H6" s="104"/>
      <c r="I6" s="107">
        <v>13100.8</v>
      </c>
    </row>
    <row r="7" spans="1:9" x14ac:dyDescent="0.25">
      <c r="A7" s="112"/>
      <c r="C7" s="105"/>
      <c r="E7" s="105"/>
      <c r="G7" s="105"/>
      <c r="I7" s="105"/>
    </row>
    <row r="8" spans="1:9" x14ac:dyDescent="0.25">
      <c r="A8" s="111" t="s">
        <v>88</v>
      </c>
      <c r="B8" s="104"/>
      <c r="C8" s="108">
        <v>15028.46</v>
      </c>
      <c r="D8" s="104"/>
      <c r="E8" s="108">
        <v>18985.41</v>
      </c>
      <c r="F8" s="104"/>
      <c r="G8" s="108">
        <v>12301.35</v>
      </c>
      <c r="H8" s="104"/>
      <c r="I8" s="108">
        <v>12659.35</v>
      </c>
    </row>
    <row r="9" spans="1:9" x14ac:dyDescent="0.25">
      <c r="A9" s="112"/>
      <c r="C9" s="105"/>
      <c r="E9" s="105"/>
      <c r="G9" s="105"/>
      <c r="I9" s="105"/>
    </row>
    <row r="10" spans="1:9" x14ac:dyDescent="0.25">
      <c r="A10" s="111" t="s">
        <v>89</v>
      </c>
      <c r="B10" s="104"/>
      <c r="C10" s="106">
        <v>21.5</v>
      </c>
      <c r="D10" s="104"/>
      <c r="E10" s="106">
        <v>21</v>
      </c>
      <c r="F10" s="104"/>
      <c r="G10" s="106">
        <v>24.6</v>
      </c>
      <c r="H10" s="104"/>
      <c r="I10" s="106">
        <v>20.6</v>
      </c>
    </row>
    <row r="11" spans="1:9" x14ac:dyDescent="0.25">
      <c r="A11" s="112"/>
      <c r="C11" s="105"/>
      <c r="E11" s="105"/>
      <c r="G11" s="105"/>
      <c r="I11" s="105"/>
    </row>
    <row r="12" spans="1:9" x14ac:dyDescent="0.25">
      <c r="A12" s="111" t="s">
        <v>92</v>
      </c>
      <c r="B12" s="104"/>
      <c r="C12" s="106">
        <v>55.4</v>
      </c>
      <c r="D12" s="104"/>
      <c r="E12" s="106">
        <v>39</v>
      </c>
      <c r="F12" s="104"/>
      <c r="G12" s="106">
        <v>33.76</v>
      </c>
      <c r="H12" s="104"/>
      <c r="I12" s="106">
        <v>63.6</v>
      </c>
    </row>
    <row r="13" spans="1:9" x14ac:dyDescent="0.25">
      <c r="A13" s="112"/>
      <c r="C13" s="105"/>
      <c r="E13" s="105"/>
      <c r="G13" s="105"/>
      <c r="I13" s="105"/>
    </row>
    <row r="14" spans="1:9" x14ac:dyDescent="0.25">
      <c r="A14" s="111" t="s">
        <v>90</v>
      </c>
      <c r="B14" s="104"/>
      <c r="C14" s="108">
        <v>49.76</v>
      </c>
      <c r="D14" s="104"/>
      <c r="E14" s="108">
        <v>56</v>
      </c>
      <c r="F14" s="104"/>
      <c r="G14" s="108">
        <v>33</v>
      </c>
      <c r="H14" s="104"/>
      <c r="I14" s="108">
        <v>61.45</v>
      </c>
    </row>
    <row r="15" spans="1:9" x14ac:dyDescent="0.25">
      <c r="A15" s="111"/>
      <c r="B15" s="104"/>
      <c r="C15" s="108"/>
      <c r="D15" s="104"/>
      <c r="E15" s="108"/>
      <c r="F15" s="104"/>
      <c r="G15" s="108"/>
      <c r="H15" s="104"/>
      <c r="I15" s="108"/>
    </row>
    <row r="16" spans="1:9" x14ac:dyDescent="0.25">
      <c r="A16" s="111" t="s">
        <v>93</v>
      </c>
      <c r="B16" s="104"/>
      <c r="C16" s="113">
        <f>C8/C6</f>
        <v>0.89802569465192705</v>
      </c>
      <c r="D16" s="113"/>
      <c r="E16" s="113">
        <f t="shared" ref="E16:G16" si="0">E8/E6</f>
        <v>1.4343766999093381</v>
      </c>
      <c r="F16" s="113"/>
      <c r="G16" s="113">
        <f t="shared" si="0"/>
        <v>0.98734649650854811</v>
      </c>
      <c r="H16" s="113"/>
      <c r="I16" s="114">
        <f>I8/I6</f>
        <v>0.96630358451392284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Normal="100" workbookViewId="0">
      <selection activeCell="A3" sqref="A3:K21"/>
    </sheetView>
  </sheetViews>
  <sheetFormatPr defaultRowHeight="15" x14ac:dyDescent="0.25"/>
  <cols>
    <col min="1" max="1" width="10.42578125" customWidth="1"/>
    <col min="4" max="4" width="13.85546875" customWidth="1"/>
    <col min="5" max="5" width="4.85546875" customWidth="1"/>
    <col min="6" max="6" width="9.140625" hidden="1" customWidth="1"/>
    <col min="7" max="7" width="2.85546875" hidden="1" customWidth="1"/>
    <col min="8" max="8" width="9.28515625" customWidth="1"/>
    <col min="9" max="9" width="16.5703125" customWidth="1"/>
    <col min="10" max="10" width="13" customWidth="1"/>
    <col min="12" max="12" width="9.140625" customWidth="1"/>
  </cols>
  <sheetData>
    <row r="1" spans="2:12" ht="23.25" x14ac:dyDescent="0.35">
      <c r="B1" s="4"/>
      <c r="C1" s="4"/>
      <c r="D1" s="4"/>
      <c r="E1" s="4"/>
      <c r="F1" s="4"/>
    </row>
    <row r="3" spans="2:12" x14ac:dyDescent="0.25">
      <c r="B3" s="15"/>
      <c r="C3" s="15"/>
      <c r="D3" s="15"/>
      <c r="E3" s="15"/>
      <c r="F3" s="15"/>
      <c r="G3" s="15"/>
      <c r="H3" s="15"/>
      <c r="I3" s="15"/>
      <c r="J3" s="15"/>
    </row>
    <row r="4" spans="2:12" ht="18" x14ac:dyDescent="0.25">
      <c r="B4" s="35" t="s">
        <v>29</v>
      </c>
      <c r="C4" s="35"/>
      <c r="D4" s="35"/>
      <c r="E4" s="35"/>
      <c r="F4" s="35"/>
      <c r="G4" s="35"/>
      <c r="H4" s="35" t="s">
        <v>47</v>
      </c>
      <c r="I4" s="36"/>
      <c r="J4" s="37"/>
      <c r="K4" s="25"/>
      <c r="L4" s="8"/>
    </row>
    <row r="5" spans="2:12" x14ac:dyDescent="0.25">
      <c r="B5" s="15"/>
      <c r="C5" s="15"/>
      <c r="D5" s="15"/>
      <c r="E5" s="15"/>
      <c r="F5" s="15"/>
      <c r="G5" s="15"/>
      <c r="H5" s="15"/>
      <c r="I5" s="15"/>
      <c r="J5" s="15"/>
    </row>
    <row r="6" spans="2:12" x14ac:dyDescent="0.25">
      <c r="B6" s="15" t="s">
        <v>0</v>
      </c>
      <c r="C6" s="15"/>
      <c r="D6" s="15"/>
      <c r="E6" s="15"/>
      <c r="F6" s="15"/>
      <c r="G6" s="15"/>
      <c r="H6" s="15"/>
      <c r="I6" s="135">
        <v>10917058.75</v>
      </c>
      <c r="J6" s="15" t="s">
        <v>5</v>
      </c>
    </row>
    <row r="7" spans="2:12" x14ac:dyDescent="0.25">
      <c r="B7" s="15"/>
      <c r="C7" s="15"/>
      <c r="D7" s="15"/>
      <c r="E7" s="15"/>
      <c r="F7" s="15"/>
      <c r="G7" s="15"/>
      <c r="H7" s="15"/>
      <c r="I7" s="15"/>
      <c r="J7" s="15"/>
    </row>
    <row r="8" spans="2:12" x14ac:dyDescent="0.25">
      <c r="B8" s="15" t="s">
        <v>27</v>
      </c>
      <c r="C8" s="15"/>
      <c r="D8" s="15"/>
      <c r="E8" s="15"/>
      <c r="F8" s="15"/>
      <c r="G8" s="15"/>
      <c r="H8" s="15"/>
      <c r="I8" s="16">
        <v>346100</v>
      </c>
      <c r="J8" s="15" t="s">
        <v>3</v>
      </c>
    </row>
    <row r="9" spans="2:12" x14ac:dyDescent="0.25">
      <c r="B9" s="15"/>
      <c r="C9" s="15"/>
      <c r="D9" s="15"/>
      <c r="E9" s="15"/>
      <c r="F9" s="15"/>
      <c r="G9" s="15"/>
      <c r="H9" s="15"/>
      <c r="I9" s="38"/>
      <c r="J9" s="15"/>
    </row>
    <row r="10" spans="2:12" x14ac:dyDescent="0.25">
      <c r="B10" s="15" t="s">
        <v>1</v>
      </c>
      <c r="C10" s="15"/>
      <c r="D10" s="15"/>
      <c r="E10" s="15"/>
      <c r="F10" s="15"/>
      <c r="G10" s="15"/>
      <c r="H10" s="15"/>
      <c r="I10" s="39">
        <v>279888</v>
      </c>
      <c r="J10" s="15" t="s">
        <v>3</v>
      </c>
    </row>
    <row r="11" spans="2:12" x14ac:dyDescent="0.25">
      <c r="B11" s="15"/>
      <c r="C11" s="15"/>
      <c r="D11" s="15"/>
      <c r="E11" s="15"/>
      <c r="F11" s="15"/>
      <c r="G11" s="15"/>
      <c r="H11" s="15"/>
      <c r="I11" s="38"/>
      <c r="J11" s="15"/>
    </row>
    <row r="12" spans="2:12" x14ac:dyDescent="0.25">
      <c r="B12" s="15" t="s">
        <v>2</v>
      </c>
      <c r="C12" s="15"/>
      <c r="D12" s="15"/>
      <c r="E12" s="15"/>
      <c r="F12" s="15"/>
      <c r="G12" s="15"/>
      <c r="H12" s="15"/>
      <c r="I12" s="22">
        <v>5727100</v>
      </c>
      <c r="J12" s="15" t="s">
        <v>5</v>
      </c>
    </row>
    <row r="13" spans="2:12" x14ac:dyDescent="0.25">
      <c r="B13" s="15"/>
      <c r="C13" s="15"/>
      <c r="D13" s="15"/>
      <c r="E13" s="15"/>
      <c r="F13" s="15"/>
      <c r="G13" s="15"/>
      <c r="H13" s="15"/>
      <c r="I13" s="38"/>
      <c r="J13" s="15"/>
    </row>
    <row r="14" spans="2:12" x14ac:dyDescent="0.25">
      <c r="B14" s="15" t="s">
        <v>26</v>
      </c>
      <c r="C14" s="15"/>
      <c r="D14" s="15"/>
      <c r="E14" s="15"/>
      <c r="F14" s="15"/>
      <c r="G14" s="15"/>
      <c r="H14" s="15"/>
      <c r="I14" s="22">
        <v>13100</v>
      </c>
      <c r="J14" s="15" t="s">
        <v>3</v>
      </c>
    </row>
    <row r="15" spans="2:12" x14ac:dyDescent="0.25">
      <c r="B15" s="15"/>
      <c r="C15" s="15"/>
      <c r="D15" s="15"/>
      <c r="E15" s="15"/>
      <c r="F15" s="15"/>
      <c r="G15" s="15"/>
      <c r="H15" s="15"/>
      <c r="I15" s="38"/>
      <c r="J15" s="15"/>
    </row>
    <row r="16" spans="2:12" x14ac:dyDescent="0.25">
      <c r="B16" s="15" t="s">
        <v>43</v>
      </c>
      <c r="C16" s="15"/>
      <c r="D16" s="15"/>
      <c r="E16" s="15"/>
      <c r="F16" s="15"/>
      <c r="G16" s="15"/>
      <c r="H16" s="15"/>
      <c r="I16" s="39">
        <v>7766.9</v>
      </c>
      <c r="J16" s="15" t="s">
        <v>5</v>
      </c>
    </row>
    <row r="17" spans="2:10" ht="15.75" thickBot="1" x14ac:dyDescent="0.3">
      <c r="B17" s="136"/>
      <c r="C17" s="136"/>
      <c r="D17" s="136"/>
      <c r="E17" s="136"/>
      <c r="F17" s="136"/>
      <c r="G17" s="136"/>
      <c r="H17" s="136"/>
      <c r="I17" s="137"/>
      <c r="J17" s="136"/>
    </row>
    <row r="18" spans="2:10" x14ac:dyDescent="0.25">
      <c r="B18" s="12" t="s">
        <v>80</v>
      </c>
      <c r="C18" s="12"/>
      <c r="D18" s="15"/>
      <c r="E18" s="15"/>
      <c r="F18" s="15"/>
      <c r="G18" s="15"/>
      <c r="H18" s="15"/>
      <c r="I18" s="40">
        <f>SUM(I6:I17)</f>
        <v>17291013.649999999</v>
      </c>
      <c r="J18" s="12" t="s">
        <v>3</v>
      </c>
    </row>
    <row r="19" spans="2:10" x14ac:dyDescent="0.25">
      <c r="B19" s="15"/>
      <c r="C19" s="15"/>
      <c r="D19" s="15"/>
      <c r="E19" s="15"/>
      <c r="F19" s="15"/>
      <c r="G19" s="15"/>
      <c r="H19" s="15"/>
      <c r="I19" s="41">
        <f>I18/2000</f>
        <v>8645.5068249999986</v>
      </c>
      <c r="J19" s="12" t="s">
        <v>4</v>
      </c>
    </row>
    <row r="20" spans="2:10" x14ac:dyDescent="0.25">
      <c r="B20" s="15"/>
      <c r="C20" s="15"/>
      <c r="D20" s="15"/>
      <c r="E20" s="15"/>
      <c r="F20" s="15"/>
      <c r="G20" s="15"/>
      <c r="H20" s="15"/>
      <c r="I20" s="70"/>
      <c r="J20" s="15"/>
    </row>
    <row r="21" spans="2:10" x14ac:dyDescent="0.25">
      <c r="J21" s="15"/>
    </row>
  </sheetData>
  <pageMargins left="0.7" right="0.7" top="0.75" bottom="0.75" header="0.3" footer="0.3"/>
  <pageSetup scale="94" orientation="portrait" r:id="rId1"/>
  <headerFooter>
    <oddHeader xml:space="preserve">&amp;C&amp;"Arial,Bold"&amp;16Total Waste Diversion by Program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5"/>
  <sheetViews>
    <sheetView showWhiteSpace="0" zoomScaleNormal="100" workbookViewId="0">
      <selection activeCell="D22" sqref="D22"/>
    </sheetView>
  </sheetViews>
  <sheetFormatPr defaultRowHeight="15" x14ac:dyDescent="0.25"/>
  <cols>
    <col min="1" max="1" width="11.85546875" customWidth="1"/>
    <col min="2" max="2" width="18.42578125" customWidth="1"/>
    <col min="3" max="3" width="10" customWidth="1"/>
    <col min="4" max="4" width="14.28515625" customWidth="1"/>
    <col min="5" max="5" width="18.28515625" bestFit="1" customWidth="1"/>
  </cols>
  <sheetData>
    <row r="1" spans="2:8" ht="18" x14ac:dyDescent="0.25">
      <c r="B1" s="20"/>
      <c r="C1" s="20"/>
      <c r="D1" s="20"/>
      <c r="E1" s="20"/>
      <c r="F1" s="20"/>
      <c r="G1" s="5"/>
      <c r="H1" s="5"/>
    </row>
    <row r="2" spans="2:8" x14ac:dyDescent="0.25">
      <c r="B2" s="18"/>
      <c r="C2" s="18"/>
      <c r="D2" s="18"/>
      <c r="E2" s="18"/>
      <c r="F2" s="18"/>
      <c r="G2" s="5"/>
      <c r="H2" s="5"/>
    </row>
    <row r="3" spans="2:8" ht="18" x14ac:dyDescent="0.25">
      <c r="B3" s="138" t="s">
        <v>40</v>
      </c>
      <c r="C3" s="138"/>
      <c r="D3" s="138"/>
      <c r="E3" s="67"/>
      <c r="F3" s="18"/>
      <c r="G3" s="5"/>
      <c r="H3" s="5"/>
    </row>
    <row r="4" spans="2:8" ht="18" x14ac:dyDescent="0.25">
      <c r="B4" s="18"/>
      <c r="C4" s="18"/>
      <c r="D4" s="18"/>
      <c r="E4" s="31"/>
      <c r="F4" s="18"/>
      <c r="G4" s="5"/>
      <c r="H4" s="5"/>
    </row>
    <row r="5" spans="2:8" ht="18" x14ac:dyDescent="0.25">
      <c r="B5" s="82" t="s">
        <v>9</v>
      </c>
      <c r="C5" s="82"/>
      <c r="D5" s="82" t="s">
        <v>39</v>
      </c>
      <c r="E5" s="31"/>
      <c r="F5" s="18"/>
      <c r="G5" s="5"/>
      <c r="H5" s="5"/>
    </row>
    <row r="6" spans="2:8" ht="18" x14ac:dyDescent="0.25">
      <c r="B6" s="34" t="s">
        <v>12</v>
      </c>
      <c r="C6" s="30"/>
      <c r="D6" s="30">
        <v>657.04</v>
      </c>
      <c r="E6" s="31"/>
      <c r="F6" s="18"/>
      <c r="G6" s="5"/>
      <c r="H6" s="5"/>
    </row>
    <row r="7" spans="2:8" ht="18" x14ac:dyDescent="0.25">
      <c r="B7" s="34" t="s">
        <v>13</v>
      </c>
      <c r="C7" s="30"/>
      <c r="D7" s="30">
        <v>537.82000000000005</v>
      </c>
      <c r="E7" s="31"/>
      <c r="F7" s="18"/>
      <c r="G7" s="5"/>
      <c r="H7" s="5"/>
    </row>
    <row r="8" spans="2:8" ht="18" x14ac:dyDescent="0.25">
      <c r="B8" s="34" t="s">
        <v>14</v>
      </c>
      <c r="C8" s="30"/>
      <c r="D8" s="30">
        <v>621.14</v>
      </c>
      <c r="E8" s="31"/>
      <c r="F8" s="18"/>
      <c r="G8" s="5"/>
      <c r="H8" s="5"/>
    </row>
    <row r="9" spans="2:8" ht="18" x14ac:dyDescent="0.25">
      <c r="B9" s="34" t="s">
        <v>41</v>
      </c>
      <c r="C9" s="30"/>
      <c r="D9" s="30">
        <v>734.52</v>
      </c>
      <c r="E9" s="31"/>
      <c r="F9" s="18"/>
      <c r="G9" s="5"/>
      <c r="H9" s="5"/>
    </row>
    <row r="10" spans="2:8" ht="18" x14ac:dyDescent="0.25">
      <c r="B10" s="34" t="s">
        <v>23</v>
      </c>
      <c r="C10" s="30"/>
      <c r="D10" s="83">
        <v>747.26</v>
      </c>
      <c r="E10" s="31"/>
      <c r="F10" s="18"/>
      <c r="G10" s="5"/>
      <c r="H10" s="5"/>
    </row>
    <row r="11" spans="2:8" ht="18" x14ac:dyDescent="0.25">
      <c r="B11" s="34" t="s">
        <v>16</v>
      </c>
      <c r="C11" s="30"/>
      <c r="D11" s="30">
        <v>670.39</v>
      </c>
      <c r="E11" s="31"/>
      <c r="F11" s="18"/>
      <c r="G11" s="5"/>
      <c r="H11" s="5"/>
    </row>
    <row r="12" spans="2:8" ht="18" x14ac:dyDescent="0.25">
      <c r="B12" s="34" t="s">
        <v>17</v>
      </c>
      <c r="C12" s="30"/>
      <c r="D12" s="30">
        <v>756.25</v>
      </c>
      <c r="E12" s="31"/>
      <c r="F12" s="18"/>
      <c r="G12" s="5"/>
      <c r="H12" s="5"/>
    </row>
    <row r="13" spans="2:8" ht="18" x14ac:dyDescent="0.25">
      <c r="B13" s="34" t="s">
        <v>18</v>
      </c>
      <c r="C13" s="30"/>
      <c r="D13" s="30">
        <v>678.16</v>
      </c>
      <c r="E13" s="31"/>
      <c r="F13" s="18"/>
      <c r="G13" s="5"/>
      <c r="H13" s="5"/>
    </row>
    <row r="14" spans="2:8" ht="18" x14ac:dyDescent="0.25">
      <c r="B14" s="34" t="s">
        <v>19</v>
      </c>
      <c r="C14" s="30"/>
      <c r="D14" s="30">
        <v>704.18</v>
      </c>
      <c r="E14" s="31"/>
      <c r="F14" s="18"/>
      <c r="G14" s="5"/>
      <c r="H14" s="5"/>
    </row>
    <row r="15" spans="2:8" ht="18" x14ac:dyDescent="0.25">
      <c r="B15" s="34" t="s">
        <v>20</v>
      </c>
      <c r="C15" s="30"/>
      <c r="D15" s="30">
        <v>704.8</v>
      </c>
      <c r="E15" s="31"/>
      <c r="F15" s="18"/>
      <c r="G15" s="5"/>
      <c r="H15" s="5"/>
    </row>
    <row r="16" spans="2:8" ht="18" x14ac:dyDescent="0.25">
      <c r="B16" s="34" t="s">
        <v>21</v>
      </c>
      <c r="C16" s="30"/>
      <c r="D16" s="30"/>
      <c r="E16" s="31"/>
      <c r="F16" s="18"/>
      <c r="G16" s="5"/>
      <c r="H16" s="5"/>
    </row>
    <row r="17" spans="2:8" ht="18" x14ac:dyDescent="0.25">
      <c r="B17" s="34" t="s">
        <v>22</v>
      </c>
      <c r="C17" s="30"/>
      <c r="D17" s="30"/>
      <c r="E17" s="71"/>
      <c r="F17" s="68"/>
      <c r="G17" s="5"/>
      <c r="H17" s="5"/>
    </row>
    <row r="18" spans="2:8" ht="18" x14ac:dyDescent="0.25">
      <c r="B18" s="34"/>
      <c r="C18" s="30"/>
      <c r="D18" s="30"/>
      <c r="E18" s="18"/>
      <c r="F18" s="18"/>
      <c r="G18" s="5"/>
      <c r="H18" s="5"/>
    </row>
    <row r="19" spans="2:8" ht="18" x14ac:dyDescent="0.25">
      <c r="B19" s="20" t="s">
        <v>42</v>
      </c>
      <c r="C19" s="20"/>
      <c r="D19" s="84">
        <v>8113.07</v>
      </c>
      <c r="E19" s="18" t="s">
        <v>4</v>
      </c>
      <c r="F19" s="18"/>
      <c r="G19" s="5"/>
      <c r="H19" s="5"/>
    </row>
    <row r="20" spans="2:8" x14ac:dyDescent="0.25">
      <c r="B20" s="18"/>
      <c r="C20" s="18"/>
      <c r="D20" s="18"/>
      <c r="E20" s="18"/>
      <c r="F20" s="18"/>
      <c r="G20" s="5"/>
      <c r="H20" s="5"/>
    </row>
    <row r="21" spans="2:8" x14ac:dyDescent="0.25">
      <c r="B21" s="5"/>
      <c r="C21" s="5"/>
      <c r="D21" s="102">
        <f>D19*2000</f>
        <v>16226140</v>
      </c>
      <c r="E21" s="5" t="s">
        <v>5</v>
      </c>
      <c r="F21" s="5"/>
      <c r="G21" s="5"/>
      <c r="H21" s="5"/>
    </row>
    <row r="22" spans="2:8" x14ac:dyDescent="0.25">
      <c r="B22" s="5"/>
      <c r="C22" s="5"/>
      <c r="D22" s="5"/>
      <c r="E22" s="5"/>
      <c r="F22" s="5"/>
      <c r="G22" s="5"/>
      <c r="H22" s="5"/>
    </row>
    <row r="23" spans="2:8" x14ac:dyDescent="0.25">
      <c r="B23" s="5"/>
      <c r="C23" s="5"/>
      <c r="D23" s="5"/>
      <c r="E23" s="72"/>
      <c r="F23" s="5"/>
      <c r="G23" s="5"/>
      <c r="H23" s="5"/>
    </row>
    <row r="24" spans="2:8" x14ac:dyDescent="0.25">
      <c r="B24" s="5"/>
      <c r="C24" s="5"/>
      <c r="D24" s="5"/>
      <c r="E24" s="5"/>
      <c r="F24" s="5"/>
      <c r="G24" s="5"/>
      <c r="H24" s="5"/>
    </row>
    <row r="25" spans="2:8" x14ac:dyDescent="0.25">
      <c r="B25" s="5"/>
      <c r="C25" s="5"/>
      <c r="D25" s="5"/>
      <c r="E25" s="5"/>
      <c r="F25" s="5"/>
    </row>
  </sheetData>
  <mergeCells count="1">
    <mergeCell ref="B3:D3"/>
  </mergeCells>
  <pageMargins left="0.7" right="0.7" top="0.75" bottom="0.75" header="0.3" footer="0.3"/>
  <pageSetup scale="99" orientation="portrait" r:id="rId1"/>
  <headerFooter>
    <oddHeader xml:space="preserve">&amp;C&amp;"Arial,Bold"&amp;16Amount of Residential Waste Landfilled in 2011  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zoomScaleNormal="100" workbookViewId="0">
      <selection activeCell="E15" sqref="E15"/>
    </sheetView>
  </sheetViews>
  <sheetFormatPr defaultRowHeight="15" x14ac:dyDescent="0.25"/>
  <cols>
    <col min="1" max="1" width="12" bestFit="1" customWidth="1"/>
    <col min="2" max="2" width="12.5703125" customWidth="1"/>
    <col min="3" max="3" width="13.7109375" bestFit="1" customWidth="1"/>
    <col min="4" max="4" width="4.42578125" customWidth="1"/>
    <col min="5" max="5" width="22.85546875" bestFit="1" customWidth="1"/>
    <col min="8" max="8" width="12.5703125" bestFit="1" customWidth="1"/>
    <col min="9" max="9" width="12.28515625" bestFit="1" customWidth="1"/>
  </cols>
  <sheetData>
    <row r="1" spans="1:9" ht="23.25" x14ac:dyDescent="0.35">
      <c r="A1" s="10"/>
    </row>
    <row r="2" spans="1:9" ht="18.75" x14ac:dyDescent="0.3">
      <c r="A2" s="139" t="s">
        <v>67</v>
      </c>
      <c r="B2" s="139"/>
      <c r="C2" s="139"/>
      <c r="D2" s="139"/>
      <c r="E2" s="139"/>
      <c r="F2" s="139"/>
      <c r="G2" s="139"/>
      <c r="H2" s="139"/>
      <c r="I2" s="139"/>
    </row>
    <row r="3" spans="1:9" x14ac:dyDescent="0.25">
      <c r="C3" s="85"/>
      <c r="D3" s="64"/>
      <c r="E3" s="6"/>
      <c r="F3" s="86"/>
      <c r="G3" s="63"/>
    </row>
    <row r="5" spans="1:9" ht="15.75" x14ac:dyDescent="0.25">
      <c r="B5" s="57"/>
      <c r="D5" s="5"/>
      <c r="E5" s="58"/>
      <c r="F5" s="5"/>
      <c r="G5" s="5"/>
    </row>
    <row r="6" spans="1:9" x14ac:dyDescent="0.25">
      <c r="B6" s="57"/>
      <c r="C6" s="57">
        <v>41687</v>
      </c>
      <c r="D6" s="5"/>
      <c r="E6" s="5">
        <v>19.77</v>
      </c>
      <c r="F6" s="5" t="s">
        <v>4</v>
      </c>
      <c r="G6" s="5"/>
    </row>
    <row r="7" spans="1:9" x14ac:dyDescent="0.25">
      <c r="B7" s="57"/>
      <c r="C7" s="57">
        <v>41708</v>
      </c>
      <c r="D7" s="5"/>
      <c r="E7" s="5">
        <v>17.329999999999998</v>
      </c>
      <c r="F7" s="5" t="s">
        <v>4</v>
      </c>
      <c r="G7" s="5"/>
    </row>
    <row r="8" spans="1:9" x14ac:dyDescent="0.25">
      <c r="B8" s="57"/>
      <c r="C8" s="57">
        <v>41733</v>
      </c>
      <c r="D8" s="5"/>
      <c r="E8" s="5">
        <v>24.12</v>
      </c>
      <c r="F8" s="5" t="s">
        <v>4</v>
      </c>
      <c r="G8" s="5"/>
    </row>
    <row r="9" spans="1:9" ht="18.75" x14ac:dyDescent="0.3">
      <c r="B9" s="57"/>
      <c r="C9" s="98">
        <v>41788</v>
      </c>
      <c r="E9" s="99">
        <v>24.37</v>
      </c>
      <c r="F9" s="99" t="s">
        <v>4</v>
      </c>
      <c r="G9" s="5"/>
      <c r="I9" s="2"/>
    </row>
    <row r="10" spans="1:9" x14ac:dyDescent="0.25">
      <c r="B10" s="57"/>
      <c r="C10" s="115">
        <v>41831</v>
      </c>
      <c r="D10" s="116"/>
      <c r="E10" s="117">
        <v>24.29</v>
      </c>
      <c r="F10" s="117" t="s">
        <v>4</v>
      </c>
      <c r="G10" s="5"/>
    </row>
    <row r="11" spans="1:9" s="122" customFormat="1" x14ac:dyDescent="0.25">
      <c r="B11" s="57"/>
      <c r="C11" s="118" t="s">
        <v>108</v>
      </c>
      <c r="D11" s="5"/>
      <c r="E11" s="99">
        <v>23.14</v>
      </c>
      <c r="F11" s="99" t="s">
        <v>4</v>
      </c>
      <c r="G11" s="5"/>
    </row>
    <row r="12" spans="1:9" s="122" customFormat="1" x14ac:dyDescent="0.25">
      <c r="B12" s="57"/>
      <c r="C12" s="118" t="s">
        <v>108</v>
      </c>
      <c r="D12" s="5"/>
      <c r="E12" s="99">
        <v>20.51</v>
      </c>
      <c r="F12" s="99" t="s">
        <v>4</v>
      </c>
      <c r="G12" s="5"/>
    </row>
    <row r="13" spans="1:9" s="122" customFormat="1" x14ac:dyDescent="0.25">
      <c r="B13" s="57"/>
      <c r="C13" s="118" t="s">
        <v>22</v>
      </c>
      <c r="D13" s="5"/>
      <c r="E13" s="99">
        <v>19.52</v>
      </c>
      <c r="F13" s="99"/>
      <c r="G13" s="5"/>
    </row>
    <row r="14" spans="1:9" x14ac:dyDescent="0.25">
      <c r="B14" s="57"/>
      <c r="C14" s="118"/>
      <c r="D14" s="5"/>
      <c r="E14" s="99"/>
      <c r="F14" s="99"/>
      <c r="G14" s="5"/>
    </row>
    <row r="15" spans="1:9" x14ac:dyDescent="0.25">
      <c r="B15" s="57"/>
      <c r="C15" t="s">
        <v>95</v>
      </c>
      <c r="D15" s="5"/>
      <c r="E15" s="63">
        <f>SUM(E6:E13)</f>
        <v>173.04999999999998</v>
      </c>
      <c r="F15" s="119" t="s">
        <v>4</v>
      </c>
      <c r="G15" s="5"/>
    </row>
    <row r="16" spans="1:9" x14ac:dyDescent="0.25">
      <c r="B16" s="57"/>
      <c r="C16" t="s">
        <v>96</v>
      </c>
      <c r="D16" s="5"/>
      <c r="E16" s="120">
        <f>E15*2000</f>
        <v>346099.99999999994</v>
      </c>
      <c r="F16" s="119" t="s">
        <v>94</v>
      </c>
      <c r="G16" s="5"/>
    </row>
    <row r="17" spans="1:7" x14ac:dyDescent="0.25">
      <c r="A17" s="59"/>
      <c r="B17" s="61"/>
      <c r="C17" s="59"/>
      <c r="D17" s="5"/>
      <c r="E17" s="5"/>
      <c r="F17" s="5"/>
      <c r="G17" s="5"/>
    </row>
    <row r="18" spans="1:7" x14ac:dyDescent="0.25">
      <c r="A18" s="59"/>
      <c r="B18" s="61"/>
      <c r="C18" s="59"/>
      <c r="D18" s="5"/>
      <c r="E18" s="5"/>
      <c r="F18" s="5"/>
      <c r="G18" s="5"/>
    </row>
    <row r="19" spans="1:7" x14ac:dyDescent="0.25">
      <c r="E19" s="5"/>
      <c r="F19" s="5"/>
      <c r="G19" s="5"/>
    </row>
    <row r="20" spans="1:7" x14ac:dyDescent="0.25">
      <c r="A20" s="5"/>
      <c r="B20" s="60"/>
      <c r="C20" s="5"/>
      <c r="D20" s="5"/>
      <c r="E20" s="5"/>
      <c r="F20" s="5"/>
      <c r="G20" s="5"/>
    </row>
    <row r="21" spans="1:7" x14ac:dyDescent="0.25">
      <c r="A21" s="62"/>
      <c r="B21" s="61"/>
      <c r="C21" s="59"/>
      <c r="D21" s="5"/>
      <c r="E21" s="5"/>
      <c r="F21" s="5"/>
      <c r="G21" s="5"/>
    </row>
    <row r="22" spans="1:7" x14ac:dyDescent="0.25">
      <c r="A22" s="59"/>
      <c r="B22" s="61"/>
      <c r="C22" s="59"/>
      <c r="D22" s="5"/>
      <c r="E22" s="5"/>
      <c r="F22" s="5"/>
      <c r="G22" s="5"/>
    </row>
    <row r="23" spans="1:7" x14ac:dyDescent="0.25">
      <c r="A23" s="59"/>
      <c r="B23" s="61"/>
      <c r="C23" s="59"/>
      <c r="D23" s="5"/>
      <c r="E23" s="5"/>
      <c r="F23" s="5"/>
      <c r="G23" s="5"/>
    </row>
    <row r="24" spans="1:7" x14ac:dyDescent="0.25">
      <c r="A24" s="59"/>
      <c r="B24" s="61"/>
      <c r="C24" s="59"/>
      <c r="D24" s="5"/>
      <c r="E24" s="5"/>
      <c r="F24" s="5"/>
      <c r="G24" s="5"/>
    </row>
    <row r="25" spans="1:7" x14ac:dyDescent="0.25">
      <c r="A25" s="59"/>
      <c r="B25" s="61"/>
      <c r="C25" s="59"/>
      <c r="D25" s="5"/>
      <c r="E25" s="5"/>
      <c r="F25" s="5"/>
      <c r="G25" s="5"/>
    </row>
    <row r="26" spans="1:7" x14ac:dyDescent="0.25">
      <c r="A26" s="59"/>
      <c r="B26" s="61"/>
      <c r="C26" s="59"/>
      <c r="D26" s="5"/>
      <c r="F26" s="5"/>
      <c r="G26" s="5"/>
    </row>
    <row r="27" spans="1:7" x14ac:dyDescent="0.25">
      <c r="A27" s="59"/>
      <c r="B27" s="61"/>
      <c r="C27" s="5"/>
      <c r="D27" s="5"/>
      <c r="E27" s="5"/>
      <c r="F27" s="5"/>
      <c r="G27" s="5"/>
    </row>
    <row r="28" spans="1:7" x14ac:dyDescent="0.25">
      <c r="A28" s="63"/>
      <c r="B28" s="64"/>
      <c r="C28" s="5"/>
      <c r="D28" s="5"/>
      <c r="E28" s="5"/>
      <c r="F28" s="5"/>
      <c r="G28" s="5"/>
    </row>
    <row r="29" spans="1:7" x14ac:dyDescent="0.25">
      <c r="A29" s="59"/>
      <c r="B29" s="5"/>
      <c r="C29" s="59"/>
      <c r="D29" s="5"/>
      <c r="E29" s="5"/>
      <c r="F29" s="5"/>
      <c r="G29" s="5"/>
    </row>
    <row r="30" spans="1:7" x14ac:dyDescent="0.25">
      <c r="A30" s="59"/>
      <c r="B30" s="5"/>
      <c r="C30" s="59"/>
      <c r="D30" s="5"/>
      <c r="E30" s="5"/>
      <c r="F30" s="5"/>
      <c r="G30" s="5"/>
    </row>
    <row r="31" spans="1:7" x14ac:dyDescent="0.25">
      <c r="A31" s="65"/>
      <c r="B31" s="56"/>
      <c r="C31" s="65"/>
      <c r="D31" s="56"/>
      <c r="E31" s="65"/>
      <c r="F31" s="5"/>
      <c r="G31" s="5"/>
    </row>
    <row r="32" spans="1:7" x14ac:dyDescent="0.25">
      <c r="A32" s="5"/>
      <c r="B32" s="64"/>
      <c r="C32" s="5"/>
      <c r="D32" s="5"/>
      <c r="E32" s="5"/>
      <c r="F32" s="5"/>
      <c r="G32" s="5"/>
    </row>
    <row r="33" spans="1:5" x14ac:dyDescent="0.25">
      <c r="A33" s="23"/>
      <c r="B33" s="5"/>
      <c r="C33" s="5"/>
      <c r="D33" s="5"/>
      <c r="E33" s="5"/>
    </row>
    <row r="34" spans="1:5" ht="15.75" x14ac:dyDescent="0.25">
      <c r="A34" s="9"/>
      <c r="B34" s="24"/>
      <c r="C34" s="3"/>
      <c r="D34" s="6"/>
    </row>
    <row r="35" spans="1:5" x14ac:dyDescent="0.25">
      <c r="C35" s="13"/>
      <c r="D35" s="6"/>
    </row>
    <row r="38" spans="1:5" x14ac:dyDescent="0.25">
      <c r="B38" s="57"/>
    </row>
    <row r="39" spans="1:5" x14ac:dyDescent="0.25">
      <c r="B39" s="57"/>
    </row>
    <row r="40" spans="1:5" x14ac:dyDescent="0.25">
      <c r="B40" s="57"/>
    </row>
    <row r="41" spans="1:5" x14ac:dyDescent="0.25">
      <c r="B41" s="57"/>
    </row>
    <row r="42" spans="1:5" x14ac:dyDescent="0.25">
      <c r="B42" s="57"/>
    </row>
    <row r="43" spans="1:5" x14ac:dyDescent="0.25">
      <c r="B43" s="57"/>
    </row>
    <row r="44" spans="1:5" x14ac:dyDescent="0.25">
      <c r="B44" s="57"/>
    </row>
    <row r="45" spans="1:5" x14ac:dyDescent="0.25">
      <c r="B45" s="57"/>
    </row>
    <row r="46" spans="1:5" x14ac:dyDescent="0.25">
      <c r="B46" s="57"/>
    </row>
  </sheetData>
  <mergeCells count="1">
    <mergeCell ref="A2:I2"/>
  </mergeCells>
  <pageMargins left="0.7" right="0.7" top="0.75" bottom="0.75" header="0.3" footer="0.3"/>
  <pageSetup scale="82" orientation="portrait" r:id="rId1"/>
  <headerFooter>
    <oddHeader>&amp;C&amp;"Arial,Bold"&amp;18Glass Recycling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7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7.85546875" customWidth="1"/>
    <col min="2" max="2" width="15.7109375" bestFit="1" customWidth="1"/>
    <col min="3" max="3" width="18.140625" customWidth="1"/>
    <col min="4" max="4" width="15.85546875" customWidth="1"/>
    <col min="5" max="5" width="6.28515625" customWidth="1"/>
    <col min="6" max="6" width="16.140625" bestFit="1" customWidth="1"/>
  </cols>
  <sheetData>
    <row r="1" spans="2:6" ht="23.25" x14ac:dyDescent="0.35">
      <c r="B1" s="10"/>
    </row>
    <row r="3" spans="2:6" x14ac:dyDescent="0.25">
      <c r="B3" s="122"/>
      <c r="C3" s="122" t="s">
        <v>98</v>
      </c>
      <c r="D3" s="122"/>
      <c r="E3" s="122"/>
      <c r="F3" s="122"/>
    </row>
    <row r="4" spans="2:6" x14ac:dyDescent="0.25">
      <c r="B4" s="18"/>
      <c r="C4" s="18"/>
      <c r="D4" s="19"/>
      <c r="E4" s="15"/>
    </row>
    <row r="5" spans="2:6" x14ac:dyDescent="0.25">
      <c r="B5" s="122"/>
      <c r="C5" s="124" t="s">
        <v>99</v>
      </c>
      <c r="D5" s="124" t="s">
        <v>100</v>
      </c>
      <c r="E5" s="124"/>
      <c r="F5" s="124" t="s">
        <v>101</v>
      </c>
    </row>
    <row r="6" spans="2:6" x14ac:dyDescent="0.25">
      <c r="B6" s="18"/>
      <c r="C6" s="18"/>
      <c r="D6" s="18"/>
      <c r="E6" s="15"/>
    </row>
    <row r="7" spans="2:6" x14ac:dyDescent="0.25">
      <c r="B7" s="122" t="s">
        <v>12</v>
      </c>
      <c r="C7" s="122"/>
      <c r="D7">
        <v>2100</v>
      </c>
      <c r="E7" s="122"/>
      <c r="F7" s="122"/>
    </row>
    <row r="8" spans="2:6" x14ac:dyDescent="0.25">
      <c r="B8" s="122" t="s">
        <v>13</v>
      </c>
      <c r="C8" s="122"/>
      <c r="D8" s="122">
        <v>2100</v>
      </c>
      <c r="E8" s="122"/>
      <c r="F8" s="122"/>
    </row>
    <row r="9" spans="2:6" x14ac:dyDescent="0.25">
      <c r="B9" s="122" t="s">
        <v>14</v>
      </c>
      <c r="C9" s="122"/>
      <c r="D9" s="122">
        <v>2100</v>
      </c>
      <c r="E9" s="122"/>
      <c r="F9" s="122"/>
    </row>
    <row r="10" spans="2:6" x14ac:dyDescent="0.25">
      <c r="B10" s="122" t="s">
        <v>15</v>
      </c>
      <c r="C10" s="122"/>
      <c r="D10" s="122">
        <v>2100</v>
      </c>
      <c r="E10" s="122"/>
      <c r="F10" s="122"/>
    </row>
    <row r="11" spans="2:6" x14ac:dyDescent="0.25">
      <c r="B11" s="122" t="s">
        <v>23</v>
      </c>
      <c r="C11" s="122"/>
      <c r="D11" s="122">
        <v>2100</v>
      </c>
      <c r="E11" s="122"/>
      <c r="F11" s="122"/>
    </row>
    <row r="12" spans="2:6" x14ac:dyDescent="0.25">
      <c r="B12" s="122" t="s">
        <v>16</v>
      </c>
      <c r="C12" s="122"/>
      <c r="D12" s="122">
        <v>2100</v>
      </c>
      <c r="E12" s="122"/>
      <c r="F12" s="122"/>
    </row>
    <row r="13" spans="2:6" x14ac:dyDescent="0.25">
      <c r="B13" s="122" t="s">
        <v>17</v>
      </c>
      <c r="C13" s="125">
        <v>3662</v>
      </c>
      <c r="D13" s="126">
        <v>5731.5</v>
      </c>
      <c r="E13" s="126"/>
      <c r="F13" s="126">
        <v>1031</v>
      </c>
    </row>
    <row r="14" spans="2:6" x14ac:dyDescent="0.25">
      <c r="B14" s="122" t="s">
        <v>18</v>
      </c>
      <c r="C14" s="125">
        <v>1705</v>
      </c>
      <c r="D14" s="126">
        <v>1791</v>
      </c>
      <c r="E14" s="126"/>
      <c r="F14" s="126">
        <v>971.9</v>
      </c>
    </row>
    <row r="15" spans="2:6" x14ac:dyDescent="0.25">
      <c r="B15" s="122" t="s">
        <v>19</v>
      </c>
      <c r="C15" s="125">
        <v>1951</v>
      </c>
      <c r="D15" s="125">
        <v>2086.0500000000002</v>
      </c>
      <c r="E15" s="125"/>
      <c r="F15" s="125">
        <v>1299</v>
      </c>
    </row>
    <row r="16" spans="2:6" x14ac:dyDescent="0.25">
      <c r="B16" s="122" t="s">
        <v>20</v>
      </c>
      <c r="C16" s="125">
        <v>2152</v>
      </c>
      <c r="D16" s="125">
        <v>1581</v>
      </c>
      <c r="E16" s="125"/>
      <c r="F16" s="125">
        <v>2299.5</v>
      </c>
    </row>
    <row r="17" spans="2:6" x14ac:dyDescent="0.25">
      <c r="B17" s="122" t="s">
        <v>21</v>
      </c>
      <c r="C17" s="122"/>
      <c r="D17" s="122">
        <v>2100</v>
      </c>
      <c r="E17" s="122"/>
      <c r="F17" s="122"/>
    </row>
    <row r="18" spans="2:6" x14ac:dyDescent="0.25">
      <c r="B18" s="128" t="s">
        <v>22</v>
      </c>
      <c r="C18" s="128"/>
      <c r="D18" s="128">
        <v>2100</v>
      </c>
      <c r="E18" s="128"/>
      <c r="F18" s="128"/>
    </row>
    <row r="19" spans="2:6" x14ac:dyDescent="0.25">
      <c r="B19" s="123"/>
      <c r="D19" s="127">
        <f>SUM(D7:D18)</f>
        <v>27989.55</v>
      </c>
      <c r="E19" s="127"/>
      <c r="F19" s="127">
        <f>SUM(F6:F18)</f>
        <v>5601.4</v>
      </c>
    </row>
    <row r="20" spans="2:6" s="122" customFormat="1" x14ac:dyDescent="0.25">
      <c r="B20" s="123"/>
      <c r="C20" s="122" t="s">
        <v>103</v>
      </c>
      <c r="D20" s="127" t="s">
        <v>104</v>
      </c>
      <c r="E20" s="127"/>
      <c r="F20" s="127"/>
    </row>
    <row r="21" spans="2:6" s="122" customFormat="1" x14ac:dyDescent="0.25">
      <c r="B21" s="123" t="s">
        <v>102</v>
      </c>
      <c r="C21" s="127">
        <f>SUM(C7:C18)</f>
        <v>9470</v>
      </c>
      <c r="D21" s="127">
        <f>D19+F19</f>
        <v>33590.949999999997</v>
      </c>
      <c r="E21" s="127"/>
      <c r="F21" s="127"/>
    </row>
    <row r="22" spans="2:6" x14ac:dyDescent="0.25">
      <c r="B22" s="15"/>
      <c r="C22" s="15"/>
      <c r="D22" s="22"/>
      <c r="E22" s="15"/>
    </row>
    <row r="23" spans="2:6" x14ac:dyDescent="0.25">
      <c r="B23" s="87" t="s">
        <v>48</v>
      </c>
      <c r="C23" s="87"/>
      <c r="D23" s="88"/>
      <c r="E23" s="87"/>
    </row>
    <row r="24" spans="2:6" x14ac:dyDescent="0.25">
      <c r="B24" s="15" t="s">
        <v>30</v>
      </c>
      <c r="C24" s="15" t="s">
        <v>25</v>
      </c>
      <c r="D24" s="15"/>
      <c r="E24" s="15"/>
    </row>
    <row r="26" spans="2:6" x14ac:dyDescent="0.25">
      <c r="D26" s="11">
        <f>D21*325</f>
        <v>10917058.749999998</v>
      </c>
      <c r="E26" t="s">
        <v>5</v>
      </c>
    </row>
    <row r="27" spans="2:6" x14ac:dyDescent="0.25">
      <c r="D27" s="11">
        <f>D26/2000</f>
        <v>5458.5293749999992</v>
      </c>
      <c r="E27" t="s">
        <v>4</v>
      </c>
    </row>
  </sheetData>
  <pageMargins left="0.7" right="0.7" top="0.75" bottom="0.75" header="0.3" footer="0.3"/>
  <pageSetup orientation="portrait" r:id="rId1"/>
  <headerFooter>
    <oddHeader xml:space="preserve">&amp;C&amp;"Arial,Bold"&amp;16Yard Waste Site&amp;"Arial,Regular"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tabSelected="1" view="pageLayout" zoomScaleNormal="100" workbookViewId="0">
      <selection activeCell="G20" sqref="A1:G20"/>
    </sheetView>
  </sheetViews>
  <sheetFormatPr defaultRowHeight="15" x14ac:dyDescent="0.25"/>
  <cols>
    <col min="2" max="2" width="10" customWidth="1"/>
    <col min="3" max="3" width="6.85546875" customWidth="1"/>
    <col min="4" max="5" width="13" bestFit="1" customWidth="1"/>
    <col min="6" max="6" width="14.28515625" bestFit="1" customWidth="1"/>
    <col min="7" max="7" width="12.85546875" bestFit="1" customWidth="1"/>
  </cols>
  <sheetData>
    <row r="1" spans="1:8" ht="23.25" x14ac:dyDescent="0.35">
      <c r="B1" s="10"/>
      <c r="C1" s="10"/>
      <c r="D1" s="10"/>
    </row>
    <row r="2" spans="1:8" ht="15.75" x14ac:dyDescent="0.25">
      <c r="B2" s="140" t="s">
        <v>106</v>
      </c>
      <c r="C2" s="140"/>
      <c r="D2" s="140"/>
      <c r="E2" s="140"/>
      <c r="F2" s="140"/>
      <c r="G2" s="43"/>
      <c r="H2" s="43"/>
    </row>
    <row r="3" spans="1:8" s="122" customFormat="1" ht="15.75" x14ac:dyDescent="0.25">
      <c r="B3" s="141" t="s">
        <v>107</v>
      </c>
      <c r="C3" s="140"/>
      <c r="D3" s="140"/>
      <c r="E3" s="140"/>
      <c r="F3" s="140"/>
      <c r="G3" s="43"/>
      <c r="H3" s="43"/>
    </row>
    <row r="4" spans="1:8" ht="15.75" x14ac:dyDescent="0.25">
      <c r="B4" s="44" t="s">
        <v>9</v>
      </c>
      <c r="C4" s="44"/>
      <c r="D4" s="44" t="s">
        <v>6</v>
      </c>
      <c r="E4" s="44" t="s">
        <v>7</v>
      </c>
      <c r="F4" s="44" t="s">
        <v>8</v>
      </c>
      <c r="G4" s="130"/>
      <c r="H4" s="43"/>
    </row>
    <row r="5" spans="1:8" ht="15.75" x14ac:dyDescent="0.25">
      <c r="A5">
        <v>517.38</v>
      </c>
      <c r="B5" s="45" t="s">
        <v>44</v>
      </c>
      <c r="D5" s="129">
        <v>5554</v>
      </c>
      <c r="E5" s="129">
        <v>2602</v>
      </c>
      <c r="F5" s="129">
        <v>16599</v>
      </c>
      <c r="G5" s="74"/>
      <c r="H5" s="43"/>
    </row>
    <row r="6" spans="1:8" ht="15.75" x14ac:dyDescent="0.25">
      <c r="B6" s="45" t="s">
        <v>13</v>
      </c>
      <c r="D6" s="129">
        <v>4928</v>
      </c>
      <c r="E6" s="129">
        <v>1686</v>
      </c>
      <c r="F6" s="129">
        <v>13466</v>
      </c>
      <c r="G6" s="43"/>
      <c r="H6" s="43"/>
    </row>
    <row r="7" spans="1:8" ht="15.75" x14ac:dyDescent="0.25">
      <c r="B7" s="45" t="s">
        <v>14</v>
      </c>
      <c r="C7" s="43"/>
      <c r="D7" s="129">
        <v>4782</v>
      </c>
      <c r="E7" s="129">
        <v>1927</v>
      </c>
      <c r="F7" s="129">
        <v>10092</v>
      </c>
      <c r="G7" s="43"/>
      <c r="H7" s="43"/>
    </row>
    <row r="8" spans="1:8" ht="15.75" x14ac:dyDescent="0.25">
      <c r="B8" s="45" t="s">
        <v>15</v>
      </c>
      <c r="C8" s="121"/>
      <c r="D8" s="129">
        <v>6612</v>
      </c>
      <c r="E8" s="129">
        <v>3050</v>
      </c>
      <c r="F8" s="129">
        <v>15140</v>
      </c>
      <c r="G8" s="43"/>
      <c r="H8" s="43"/>
    </row>
    <row r="9" spans="1:8" ht="15.75" x14ac:dyDescent="0.25">
      <c r="A9">
        <v>574.1</v>
      </c>
      <c r="B9" s="45" t="s">
        <v>23</v>
      </c>
      <c r="C9" s="121"/>
      <c r="D9" s="129">
        <v>6825</v>
      </c>
      <c r="E9" s="129">
        <v>2861</v>
      </c>
      <c r="F9" s="129">
        <v>19985</v>
      </c>
      <c r="G9" s="43"/>
      <c r="H9" s="43"/>
    </row>
    <row r="10" spans="1:8" ht="15.75" x14ac:dyDescent="0.25">
      <c r="B10" s="45" t="s">
        <v>16</v>
      </c>
      <c r="C10" s="121"/>
      <c r="D10" s="129">
        <v>6426</v>
      </c>
      <c r="E10" s="129">
        <v>2124</v>
      </c>
      <c r="F10" s="129">
        <v>14801</v>
      </c>
      <c r="G10" s="43"/>
      <c r="H10" s="43"/>
    </row>
    <row r="11" spans="1:8" ht="15.75" x14ac:dyDescent="0.25">
      <c r="B11" s="45" t="s">
        <v>17</v>
      </c>
      <c r="C11" s="43"/>
      <c r="D11" s="129">
        <v>7516</v>
      </c>
      <c r="E11" s="129">
        <v>2581</v>
      </c>
      <c r="F11" s="129">
        <v>17225</v>
      </c>
      <c r="G11" s="43"/>
      <c r="H11" s="43"/>
    </row>
    <row r="12" spans="1:8" s="122" customFormat="1" ht="15.75" x14ac:dyDescent="0.25">
      <c r="A12" s="122">
        <v>321.39999999999998</v>
      </c>
      <c r="B12" s="45" t="s">
        <v>18</v>
      </c>
      <c r="C12" s="43"/>
      <c r="D12" s="129">
        <v>6151</v>
      </c>
      <c r="E12" s="129">
        <v>1963</v>
      </c>
      <c r="F12" s="129">
        <v>16683</v>
      </c>
      <c r="G12" s="43"/>
      <c r="H12" s="43"/>
    </row>
    <row r="13" spans="1:8" ht="15.75" x14ac:dyDescent="0.25">
      <c r="B13" s="45" t="s">
        <v>19</v>
      </c>
      <c r="C13" s="43"/>
      <c r="D13" s="129">
        <v>6123</v>
      </c>
      <c r="E13" s="129">
        <v>1760</v>
      </c>
      <c r="F13" s="129">
        <v>16229</v>
      </c>
      <c r="G13" s="43"/>
      <c r="H13" s="43"/>
    </row>
    <row r="14" spans="1:8" s="122" customFormat="1" ht="15.75" x14ac:dyDescent="0.25">
      <c r="B14" s="45" t="s">
        <v>20</v>
      </c>
      <c r="C14" s="43"/>
      <c r="D14" s="129">
        <v>5260</v>
      </c>
      <c r="E14" s="129">
        <v>1469</v>
      </c>
      <c r="F14" s="129">
        <v>13714</v>
      </c>
      <c r="G14" s="43"/>
      <c r="H14" s="43"/>
    </row>
    <row r="15" spans="1:8" s="122" customFormat="1" ht="15.75" x14ac:dyDescent="0.25">
      <c r="A15" s="122">
        <v>226.44</v>
      </c>
      <c r="B15" s="45" t="s">
        <v>21</v>
      </c>
      <c r="C15" s="43"/>
      <c r="D15" s="129">
        <v>4730</v>
      </c>
      <c r="E15" s="129">
        <v>1471</v>
      </c>
      <c r="F15" s="129">
        <v>11905</v>
      </c>
      <c r="G15" s="43"/>
      <c r="H15" s="43"/>
    </row>
    <row r="16" spans="1:8" s="122" customFormat="1" ht="15.75" x14ac:dyDescent="0.25">
      <c r="B16" s="131" t="s">
        <v>22</v>
      </c>
      <c r="C16" s="132"/>
      <c r="D16" s="134">
        <v>6549</v>
      </c>
      <c r="E16" s="134">
        <v>2105</v>
      </c>
      <c r="F16" s="134">
        <v>16994</v>
      </c>
      <c r="G16" s="43"/>
      <c r="H16" s="43"/>
    </row>
    <row r="17" spans="1:8" s="122" customFormat="1" ht="15.75" x14ac:dyDescent="0.25">
      <c r="A17" s="122">
        <f>SUM(A5:A16)</f>
        <v>1639.3200000000002</v>
      </c>
      <c r="B17" s="45"/>
      <c r="C17" s="43"/>
      <c r="D17" s="133">
        <f>SUM(D5:D16)</f>
        <v>71456</v>
      </c>
      <c r="E17" s="133">
        <f>SUM(E5:E16)</f>
        <v>25599</v>
      </c>
      <c r="F17" s="133">
        <f>SUM(F5:F16)</f>
        <v>182833</v>
      </c>
      <c r="G17" s="43"/>
      <c r="H17" s="43"/>
    </row>
    <row r="18" spans="1:8" s="122" customFormat="1" ht="15.75" x14ac:dyDescent="0.25">
      <c r="B18" s="45"/>
      <c r="C18" s="43"/>
      <c r="D18" s="133"/>
      <c r="E18" s="133"/>
      <c r="F18" s="133"/>
      <c r="G18" s="43"/>
      <c r="H18" s="43"/>
    </row>
    <row r="19" spans="1:8" ht="15.75" x14ac:dyDescent="0.25">
      <c r="B19" s="46" t="s">
        <v>31</v>
      </c>
      <c r="C19" s="46"/>
      <c r="D19" s="43"/>
      <c r="E19" s="47">
        <f>SUM(D5:F16)</f>
        <v>279888</v>
      </c>
      <c r="G19" s="46"/>
      <c r="H19" s="43"/>
    </row>
    <row r="20" spans="1:8" ht="15.75" x14ac:dyDescent="0.25">
      <c r="B20" s="46" t="s">
        <v>49</v>
      </c>
      <c r="C20" s="46"/>
      <c r="D20" s="46"/>
      <c r="E20" s="90">
        <f>E19/2000</f>
        <v>139.94399999999999</v>
      </c>
      <c r="G20" s="46"/>
      <c r="H20" s="43"/>
    </row>
  </sheetData>
  <mergeCells count="2">
    <mergeCell ref="B2:F2"/>
    <mergeCell ref="B3:F3"/>
  </mergeCells>
  <pageMargins left="0.7" right="0.7" top="0.75" bottom="0.75" header="0.3" footer="0.3"/>
  <pageSetup orientation="portrait" r:id="rId1"/>
  <headerFooter>
    <oddHeader>&amp;C&amp;"Arial,Bold"&amp;16Recycling Drop-Off's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view="pageLayout" zoomScaleNormal="100" workbookViewId="0">
      <selection activeCell="E23" sqref="E23"/>
    </sheetView>
  </sheetViews>
  <sheetFormatPr defaultRowHeight="15" x14ac:dyDescent="0.25"/>
  <cols>
    <col min="1" max="1" width="20.5703125" customWidth="1"/>
    <col min="2" max="2" width="16.5703125" bestFit="1" customWidth="1"/>
    <col min="3" max="3" width="15.5703125" customWidth="1"/>
    <col min="4" max="4" width="15.140625" customWidth="1"/>
  </cols>
  <sheetData>
    <row r="2" spans="2:7" ht="18" x14ac:dyDescent="0.25">
      <c r="B2" s="67"/>
      <c r="C2" s="67"/>
      <c r="D2" s="67"/>
      <c r="E2" s="30"/>
      <c r="F2" s="15"/>
      <c r="G2" s="15"/>
    </row>
    <row r="3" spans="2:7" ht="18" x14ac:dyDescent="0.25">
      <c r="B3" s="27" t="s">
        <v>9</v>
      </c>
      <c r="C3" s="27"/>
      <c r="D3" s="27" t="s">
        <v>39</v>
      </c>
      <c r="E3" s="18"/>
      <c r="F3" s="15"/>
      <c r="G3" s="15"/>
    </row>
    <row r="4" spans="2:7" ht="18" x14ac:dyDescent="0.25">
      <c r="B4" s="28" t="s">
        <v>44</v>
      </c>
      <c r="C4" s="29"/>
      <c r="D4" s="29">
        <v>276.29000000000002</v>
      </c>
      <c r="E4" s="18"/>
      <c r="F4" s="15"/>
      <c r="G4" s="15"/>
    </row>
    <row r="5" spans="2:7" ht="18" x14ac:dyDescent="0.25">
      <c r="B5" s="28" t="s">
        <v>13</v>
      </c>
      <c r="C5" s="29"/>
      <c r="D5" s="29">
        <v>201.35</v>
      </c>
      <c r="E5" s="18"/>
      <c r="F5" s="15"/>
      <c r="G5" s="15"/>
    </row>
    <row r="6" spans="2:7" ht="18" x14ac:dyDescent="0.25">
      <c r="B6" s="28" t="s">
        <v>14</v>
      </c>
      <c r="C6" s="29"/>
      <c r="D6" s="29">
        <v>244.95</v>
      </c>
      <c r="E6" s="18"/>
      <c r="F6" s="15"/>
      <c r="G6" s="15"/>
    </row>
    <row r="7" spans="2:7" ht="18" x14ac:dyDescent="0.25">
      <c r="B7" s="28" t="s">
        <v>15</v>
      </c>
      <c r="C7" s="29"/>
      <c r="D7" s="29">
        <v>279.27999999999997</v>
      </c>
      <c r="E7" s="18"/>
      <c r="F7" s="15"/>
      <c r="G7" s="15"/>
    </row>
    <row r="8" spans="2:7" ht="18" x14ac:dyDescent="0.25">
      <c r="B8" s="28" t="s">
        <v>23</v>
      </c>
      <c r="C8" s="29"/>
      <c r="D8" s="29">
        <v>256.49</v>
      </c>
      <c r="E8" s="18"/>
      <c r="F8" s="15"/>
      <c r="G8" s="15"/>
    </row>
    <row r="9" spans="2:7" ht="18" x14ac:dyDescent="0.25">
      <c r="B9" s="28" t="s">
        <v>16</v>
      </c>
      <c r="C9" s="29"/>
      <c r="D9" s="29">
        <v>239.8</v>
      </c>
      <c r="E9" s="18"/>
      <c r="F9" s="15"/>
      <c r="G9" s="15"/>
    </row>
    <row r="10" spans="2:7" ht="18" x14ac:dyDescent="0.25">
      <c r="B10" s="28" t="s">
        <v>45</v>
      </c>
      <c r="C10" s="29"/>
      <c r="D10" s="29">
        <v>231.61</v>
      </c>
      <c r="E10" s="18"/>
      <c r="F10" s="15"/>
      <c r="G10" s="15"/>
    </row>
    <row r="11" spans="2:7" ht="18" x14ac:dyDescent="0.25">
      <c r="B11" s="28" t="s">
        <v>18</v>
      </c>
      <c r="C11" s="29"/>
      <c r="D11" s="29">
        <v>204.31</v>
      </c>
      <c r="E11" s="18"/>
      <c r="F11" s="15"/>
      <c r="G11" s="15"/>
    </row>
    <row r="12" spans="2:7" ht="18" x14ac:dyDescent="0.25">
      <c r="B12" s="28" t="s">
        <v>46</v>
      </c>
      <c r="C12" s="29"/>
      <c r="D12" s="29">
        <v>213.92</v>
      </c>
      <c r="E12" s="18"/>
      <c r="F12" s="15"/>
      <c r="G12" s="15"/>
    </row>
    <row r="13" spans="2:7" ht="18" x14ac:dyDescent="0.25">
      <c r="B13" s="28" t="s">
        <v>20</v>
      </c>
      <c r="C13" s="29"/>
      <c r="D13" s="29">
        <v>237.28</v>
      </c>
      <c r="E13" s="18"/>
      <c r="F13" s="15"/>
      <c r="G13" s="15"/>
    </row>
    <row r="14" spans="2:7" ht="18" x14ac:dyDescent="0.25">
      <c r="B14" s="28" t="s">
        <v>21</v>
      </c>
      <c r="C14" s="30"/>
      <c r="D14" s="29"/>
      <c r="E14" s="18"/>
      <c r="F14" s="15"/>
      <c r="G14" s="15"/>
    </row>
    <row r="15" spans="2:7" ht="18.75" thickBot="1" x14ac:dyDescent="0.3">
      <c r="B15" s="32" t="s">
        <v>22</v>
      </c>
      <c r="C15" s="33"/>
      <c r="D15" s="33"/>
      <c r="E15" s="18"/>
      <c r="F15" s="15"/>
      <c r="G15" s="15"/>
    </row>
    <row r="16" spans="2:7" ht="15.75" thickTop="1" x14ac:dyDescent="0.25">
      <c r="B16" s="12" t="s">
        <v>49</v>
      </c>
      <c r="C16" s="12"/>
      <c r="D16" s="89">
        <v>2863.55</v>
      </c>
      <c r="E16" s="68"/>
      <c r="F16" s="15"/>
      <c r="G16" s="15"/>
    </row>
    <row r="17" spans="2:7" ht="18" x14ac:dyDescent="0.25">
      <c r="B17" s="26"/>
      <c r="C17" s="12"/>
      <c r="D17" s="69"/>
      <c r="E17" s="18"/>
      <c r="F17" s="15"/>
      <c r="G17" s="15"/>
    </row>
    <row r="18" spans="2:7" x14ac:dyDescent="0.25">
      <c r="B18" s="15"/>
      <c r="C18" s="15"/>
      <c r="D18" s="16"/>
      <c r="E18" s="15"/>
      <c r="F18" s="15"/>
      <c r="G18" s="15"/>
    </row>
    <row r="19" spans="2:7" x14ac:dyDescent="0.25">
      <c r="B19" s="12" t="s">
        <v>50</v>
      </c>
      <c r="C19" s="12"/>
      <c r="D19" s="41">
        <f>D16*2000</f>
        <v>5727100</v>
      </c>
      <c r="E19" s="15"/>
      <c r="F19" s="15"/>
      <c r="G19" s="15"/>
    </row>
    <row r="20" spans="2:7" x14ac:dyDescent="0.25">
      <c r="B20" s="15"/>
      <c r="C20" s="15"/>
      <c r="D20" s="70"/>
      <c r="E20" s="15"/>
      <c r="F20" s="15"/>
      <c r="G20" s="15"/>
    </row>
  </sheetData>
  <pageMargins left="0.7" right="0.7" top="0.75" bottom="0.75" header="0.3" footer="0.3"/>
  <pageSetup orientation="portrait" r:id="rId1"/>
  <headerFooter>
    <oddHeader xml:space="preserve">&amp;C&amp;"Arial,Bold"&amp;16Single Stream Recycling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view="pageLayout" zoomScale="75" zoomScaleNormal="100" zoomScalePageLayoutView="75" workbookViewId="0">
      <selection activeCell="B33" sqref="B33"/>
    </sheetView>
  </sheetViews>
  <sheetFormatPr defaultRowHeight="15" x14ac:dyDescent="0.25"/>
  <cols>
    <col min="1" max="1" width="20.42578125" bestFit="1" customWidth="1"/>
    <col min="4" max="4" width="11.42578125" bestFit="1" customWidth="1"/>
    <col min="6" max="6" width="10.42578125" bestFit="1" customWidth="1"/>
  </cols>
  <sheetData>
    <row r="2" spans="1:12" ht="18" x14ac:dyDescent="0.25">
      <c r="A2" s="48"/>
      <c r="B2" s="15"/>
      <c r="C2" s="15"/>
      <c r="D2" s="15"/>
      <c r="E2" s="15"/>
      <c r="F2" s="15"/>
      <c r="G2" s="15"/>
    </row>
    <row r="3" spans="1:12" x14ac:dyDescent="0.25">
      <c r="A3" s="91" t="s">
        <v>41</v>
      </c>
      <c r="I3" s="5"/>
      <c r="J3" s="5"/>
      <c r="K3" s="5"/>
      <c r="L3" s="5"/>
    </row>
    <row r="4" spans="1:12" x14ac:dyDescent="0.25">
      <c r="I4" s="5"/>
      <c r="J4" s="5"/>
      <c r="K4" s="5"/>
      <c r="L4" s="5"/>
    </row>
    <row r="5" spans="1:12" x14ac:dyDescent="0.25">
      <c r="A5" t="s">
        <v>68</v>
      </c>
      <c r="C5">
        <v>492</v>
      </c>
      <c r="I5" s="5"/>
      <c r="J5" s="5"/>
      <c r="K5" s="5"/>
      <c r="L5" s="5"/>
    </row>
    <row r="6" spans="1:12" x14ac:dyDescent="0.25">
      <c r="A6" t="s">
        <v>69</v>
      </c>
      <c r="C6">
        <v>375</v>
      </c>
      <c r="I6" s="66"/>
      <c r="J6" s="5"/>
      <c r="K6" s="5"/>
      <c r="L6" s="5"/>
    </row>
    <row r="7" spans="1:12" x14ac:dyDescent="0.25">
      <c r="A7" t="s">
        <v>70</v>
      </c>
      <c r="C7">
        <v>519</v>
      </c>
      <c r="I7" s="5"/>
      <c r="J7" s="5"/>
      <c r="K7" s="5"/>
      <c r="L7" s="5"/>
    </row>
    <row r="8" spans="1:12" x14ac:dyDescent="0.25">
      <c r="A8" t="s">
        <v>71</v>
      </c>
      <c r="C8">
        <v>150</v>
      </c>
      <c r="I8" s="5"/>
      <c r="J8" s="5"/>
      <c r="K8" s="5"/>
      <c r="L8" s="5"/>
    </row>
    <row r="9" spans="1:12" x14ac:dyDescent="0.25">
      <c r="A9" t="s">
        <v>72</v>
      </c>
      <c r="C9">
        <v>81</v>
      </c>
      <c r="I9" s="5"/>
      <c r="J9" s="5"/>
      <c r="K9" s="5"/>
      <c r="L9" s="5"/>
    </row>
    <row r="10" spans="1:12" x14ac:dyDescent="0.25">
      <c r="A10" t="s">
        <v>73</v>
      </c>
      <c r="C10">
        <v>179</v>
      </c>
      <c r="I10" s="5"/>
      <c r="J10" s="5"/>
      <c r="K10" s="5"/>
      <c r="L10" s="5"/>
    </row>
    <row r="11" spans="1:12" x14ac:dyDescent="0.25">
      <c r="A11" t="s">
        <v>74</v>
      </c>
      <c r="C11">
        <v>106</v>
      </c>
      <c r="I11" s="76"/>
      <c r="J11" s="5"/>
      <c r="K11" s="5"/>
      <c r="L11" s="5"/>
    </row>
    <row r="12" spans="1:12" x14ac:dyDescent="0.25">
      <c r="A12" t="s">
        <v>75</v>
      </c>
      <c r="C12">
        <v>150</v>
      </c>
      <c r="I12" s="5"/>
      <c r="J12" s="5"/>
      <c r="K12" s="5"/>
      <c r="L12" s="5"/>
    </row>
    <row r="13" spans="1:12" x14ac:dyDescent="0.25">
      <c r="A13" t="s">
        <v>76</v>
      </c>
      <c r="C13">
        <v>125</v>
      </c>
      <c r="I13" s="5"/>
      <c r="J13" s="5"/>
      <c r="K13" s="5"/>
      <c r="L13" s="5"/>
    </row>
    <row r="14" spans="1:12" x14ac:dyDescent="0.25">
      <c r="C14" s="6">
        <f>SUM(C5:C13)</f>
        <v>2177</v>
      </c>
      <c r="I14" s="5"/>
      <c r="J14" s="5"/>
      <c r="K14" s="5"/>
      <c r="L14" s="5"/>
    </row>
    <row r="15" spans="1:12" x14ac:dyDescent="0.25">
      <c r="I15" s="5"/>
      <c r="J15" s="5"/>
      <c r="K15" s="5"/>
      <c r="L15" s="5"/>
    </row>
    <row r="16" spans="1:12" x14ac:dyDescent="0.25">
      <c r="A16" s="6" t="s">
        <v>77</v>
      </c>
      <c r="I16" s="5"/>
      <c r="J16" s="5"/>
      <c r="K16" s="5"/>
      <c r="L16" s="5"/>
    </row>
    <row r="17" spans="1:12" x14ac:dyDescent="0.25">
      <c r="A17" t="s">
        <v>75</v>
      </c>
      <c r="C17">
        <v>3689</v>
      </c>
      <c r="I17" s="5"/>
      <c r="J17" s="5"/>
      <c r="K17" s="5"/>
      <c r="L17" s="5"/>
    </row>
    <row r="18" spans="1:12" x14ac:dyDescent="0.25">
      <c r="A18" t="s">
        <v>78</v>
      </c>
      <c r="C18">
        <v>573</v>
      </c>
      <c r="I18" s="5"/>
      <c r="J18" s="5"/>
      <c r="K18" s="5"/>
      <c r="L18" s="5"/>
    </row>
    <row r="19" spans="1:12" x14ac:dyDescent="0.25">
      <c r="A19" t="s">
        <v>79</v>
      </c>
      <c r="C19">
        <v>526</v>
      </c>
      <c r="I19" s="5"/>
      <c r="J19" s="5"/>
      <c r="K19" s="5"/>
      <c r="L19" s="5"/>
    </row>
    <row r="20" spans="1:12" x14ac:dyDescent="0.25">
      <c r="A20" t="s">
        <v>75</v>
      </c>
      <c r="C20">
        <v>304</v>
      </c>
      <c r="F20" s="94"/>
      <c r="I20" s="5"/>
      <c r="J20" s="5"/>
      <c r="K20" s="5"/>
      <c r="L20" s="5"/>
    </row>
    <row r="21" spans="1:12" x14ac:dyDescent="0.25">
      <c r="A21" t="s">
        <v>76</v>
      </c>
      <c r="C21">
        <v>32</v>
      </c>
      <c r="F21" s="94"/>
      <c r="I21" s="5"/>
      <c r="J21" s="5"/>
      <c r="K21" s="5"/>
      <c r="L21" s="5"/>
    </row>
    <row r="22" spans="1:12" x14ac:dyDescent="0.25">
      <c r="A22" s="57"/>
      <c r="C22" s="6">
        <f>SUM(C17:C21)</f>
        <v>5124</v>
      </c>
      <c r="I22" s="5"/>
      <c r="J22" s="5"/>
      <c r="K22" s="5"/>
      <c r="L22" s="5"/>
    </row>
    <row r="23" spans="1:12" x14ac:dyDescent="0.25">
      <c r="I23" s="5"/>
      <c r="J23" s="5"/>
      <c r="K23" s="5"/>
      <c r="L23" s="5"/>
    </row>
    <row r="24" spans="1:12" x14ac:dyDescent="0.25">
      <c r="A24" t="s">
        <v>81</v>
      </c>
      <c r="C24" t="s">
        <v>82</v>
      </c>
      <c r="E24">
        <v>8</v>
      </c>
      <c r="F24">
        <f>239*8</f>
        <v>1912</v>
      </c>
      <c r="I24" s="5"/>
      <c r="J24" s="5"/>
      <c r="K24" s="5"/>
      <c r="L24" s="5"/>
    </row>
    <row r="25" spans="1:12" x14ac:dyDescent="0.25">
      <c r="A25" t="s">
        <v>83</v>
      </c>
      <c r="C25" t="s">
        <v>84</v>
      </c>
      <c r="E25">
        <v>9.3000000000000007</v>
      </c>
      <c r="F25">
        <f>146*9.3</f>
        <v>1357.8000000000002</v>
      </c>
      <c r="I25" s="5"/>
      <c r="J25" s="5"/>
      <c r="K25" s="5"/>
      <c r="L25" s="5"/>
    </row>
    <row r="26" spans="1:12" x14ac:dyDescent="0.25">
      <c r="I26" s="5"/>
      <c r="J26" s="5"/>
      <c r="K26" s="5"/>
      <c r="L26" s="5"/>
    </row>
    <row r="27" spans="1:12" x14ac:dyDescent="0.25">
      <c r="A27" t="s">
        <v>78</v>
      </c>
      <c r="C27">
        <v>260</v>
      </c>
      <c r="I27" s="5"/>
      <c r="J27" s="5"/>
      <c r="K27" s="5"/>
      <c r="L27" s="5"/>
    </row>
    <row r="28" spans="1:12" x14ac:dyDescent="0.25">
      <c r="A28" s="57" t="s">
        <v>85</v>
      </c>
      <c r="C28">
        <v>1730</v>
      </c>
      <c r="I28" s="5"/>
      <c r="J28" s="5"/>
      <c r="K28" s="5"/>
      <c r="L28" s="5"/>
    </row>
    <row r="29" spans="1:12" x14ac:dyDescent="0.25">
      <c r="A29" t="s">
        <v>70</v>
      </c>
      <c r="C29">
        <v>540</v>
      </c>
      <c r="I29" s="5"/>
      <c r="J29" s="5"/>
      <c r="K29" s="5"/>
      <c r="L29" s="5"/>
    </row>
    <row r="30" spans="1:12" x14ac:dyDescent="0.25">
      <c r="C30" s="6">
        <f>SUM(C27+C28+C29+F24+F25)</f>
        <v>5799.8</v>
      </c>
      <c r="I30" s="5"/>
      <c r="J30" s="5"/>
      <c r="K30" s="5"/>
      <c r="L30" s="5"/>
    </row>
    <row r="31" spans="1:12" x14ac:dyDescent="0.25">
      <c r="I31" s="5"/>
      <c r="J31" s="5"/>
      <c r="K31" s="5"/>
      <c r="L31" s="5"/>
    </row>
    <row r="32" spans="1:12" x14ac:dyDescent="0.25">
      <c r="I32" s="5"/>
      <c r="J32" s="5"/>
      <c r="K32" s="5"/>
      <c r="L32" s="5"/>
    </row>
    <row r="33" spans="1:12" x14ac:dyDescent="0.25">
      <c r="B33">
        <f>C14+C22+C30</f>
        <v>13100.8</v>
      </c>
      <c r="I33" s="5"/>
      <c r="J33" s="5"/>
      <c r="K33" s="5"/>
      <c r="L33" s="5"/>
    </row>
    <row r="34" spans="1:12" x14ac:dyDescent="0.25">
      <c r="I34" s="5"/>
      <c r="J34" s="5"/>
      <c r="K34" s="5"/>
      <c r="L34" s="5"/>
    </row>
    <row r="35" spans="1:12" x14ac:dyDescent="0.25">
      <c r="A35" t="s">
        <v>16</v>
      </c>
      <c r="I35" s="5"/>
      <c r="J35" s="5"/>
      <c r="K35" s="5"/>
      <c r="L35" s="5"/>
    </row>
    <row r="36" spans="1:12" x14ac:dyDescent="0.25">
      <c r="I36" s="5"/>
      <c r="J36" s="5"/>
      <c r="K36" s="5"/>
      <c r="L36" s="5"/>
    </row>
    <row r="37" spans="1:12" x14ac:dyDescent="0.25">
      <c r="A37" t="s">
        <v>78</v>
      </c>
      <c r="B37">
        <v>260</v>
      </c>
      <c r="I37" s="5"/>
      <c r="J37" s="5"/>
      <c r="K37" s="5"/>
      <c r="L37" s="5"/>
    </row>
    <row r="38" spans="1:12" x14ac:dyDescent="0.25">
      <c r="A38" t="s">
        <v>97</v>
      </c>
      <c r="B38">
        <v>1730</v>
      </c>
      <c r="I38" s="5"/>
      <c r="J38" s="5"/>
      <c r="K38" s="5"/>
      <c r="L38" s="5"/>
    </row>
    <row r="39" spans="1:12" x14ac:dyDescent="0.25">
      <c r="A39" t="s">
        <v>70</v>
      </c>
      <c r="B39">
        <v>540</v>
      </c>
      <c r="I39" s="5"/>
      <c r="J39" s="5"/>
      <c r="K39" s="5"/>
      <c r="L39" s="5"/>
    </row>
    <row r="40" spans="1:12" x14ac:dyDescent="0.25">
      <c r="B40">
        <f>SUM(B37:B39)</f>
        <v>2530</v>
      </c>
      <c r="I40" s="5"/>
      <c r="J40" s="5"/>
      <c r="K40" s="5"/>
      <c r="L40" s="5"/>
    </row>
    <row r="41" spans="1:12" x14ac:dyDescent="0.25">
      <c r="I41" s="5"/>
      <c r="J41" s="5"/>
      <c r="K41" s="5"/>
      <c r="L41" s="5"/>
    </row>
    <row r="42" spans="1:12" x14ac:dyDescent="0.25">
      <c r="A42" s="6"/>
      <c r="B42" s="6"/>
      <c r="C42" s="6"/>
      <c r="D42" s="92"/>
      <c r="I42" s="5"/>
      <c r="J42" s="5"/>
      <c r="K42" s="5"/>
      <c r="L42" s="5"/>
    </row>
    <row r="43" spans="1:12" x14ac:dyDescent="0.25">
      <c r="A43" s="6"/>
      <c r="B43" s="6"/>
      <c r="C43" s="6"/>
      <c r="D43" s="92"/>
      <c r="I43" s="5"/>
      <c r="J43" s="5"/>
      <c r="K43" s="5"/>
      <c r="L43" s="5"/>
    </row>
    <row r="44" spans="1:12" x14ac:dyDescent="0.25">
      <c r="I44" s="5"/>
      <c r="J44" s="5"/>
      <c r="K44" s="5"/>
      <c r="L44" s="5"/>
    </row>
    <row r="45" spans="1:12" ht="18.75" x14ac:dyDescent="0.3">
      <c r="A45" s="7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63"/>
      <c r="B62" s="63"/>
      <c r="C62" s="63"/>
      <c r="D62" s="77"/>
      <c r="E62" s="63"/>
      <c r="F62" s="63"/>
      <c r="G62" s="63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8.75" x14ac:dyDescent="0.3">
      <c r="A64" s="75"/>
      <c r="B64" s="5"/>
      <c r="C64" s="5"/>
      <c r="D64" s="5"/>
      <c r="E64" s="5"/>
      <c r="F64" s="76"/>
      <c r="G64" s="5"/>
      <c r="H64" s="5"/>
      <c r="I64" s="5"/>
      <c r="J64" s="5"/>
      <c r="K64" s="5"/>
      <c r="L64" s="5"/>
    </row>
    <row r="65" spans="1:1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63"/>
      <c r="B81" s="63"/>
      <c r="C81" s="63"/>
      <c r="D81" s="77"/>
      <c r="E81" s="63"/>
      <c r="F81" s="63"/>
      <c r="G81" s="63"/>
      <c r="H81" s="5"/>
      <c r="I81" s="5"/>
      <c r="J81" s="5"/>
      <c r="K81" s="5"/>
      <c r="L81" s="5"/>
    </row>
  </sheetData>
  <pageMargins left="0.7" right="0.7" top="0.75" bottom="0.75" header="0.3" footer="0.3"/>
  <pageSetup orientation="portrait" r:id="rId1"/>
  <headerFooter>
    <oddHeader>&amp;C&amp;"Arial,Bold"&amp;22Household Hazardous Waste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view="pageLayout" zoomScaleNormal="100" workbookViewId="0">
      <selection activeCell="E9" sqref="E9"/>
    </sheetView>
  </sheetViews>
  <sheetFormatPr defaultRowHeight="15" x14ac:dyDescent="0.25"/>
  <cols>
    <col min="1" max="1" width="24" customWidth="1"/>
  </cols>
  <sheetData>
    <row r="2" spans="2:6" ht="18" x14ac:dyDescent="0.25">
      <c r="B2" s="49" t="s">
        <v>10</v>
      </c>
      <c r="C2" s="49"/>
      <c r="D2" s="49"/>
      <c r="E2" s="49" t="s">
        <v>11</v>
      </c>
      <c r="F2" s="49"/>
    </row>
    <row r="3" spans="2:6" x14ac:dyDescent="0.25">
      <c r="B3" s="15"/>
      <c r="C3" s="15"/>
      <c r="D3" s="15"/>
      <c r="E3" s="15"/>
      <c r="F3" s="15"/>
    </row>
    <row r="4" spans="2:6" x14ac:dyDescent="0.25">
      <c r="B4" s="50"/>
      <c r="C4" s="15"/>
      <c r="D4" s="15"/>
      <c r="E4" s="15"/>
      <c r="F4" s="15"/>
    </row>
    <row r="5" spans="2:6" x14ac:dyDescent="0.25">
      <c r="B5" s="15"/>
      <c r="C5" s="15"/>
      <c r="D5" s="15"/>
      <c r="E5" s="15"/>
      <c r="F5" s="15"/>
    </row>
    <row r="6" spans="2:6" ht="15.75" thickBot="1" x14ac:dyDescent="0.3">
      <c r="B6" s="51"/>
      <c r="C6" s="17"/>
      <c r="D6" s="17"/>
      <c r="E6" s="17"/>
      <c r="F6" s="17"/>
    </row>
    <row r="7" spans="2:6" ht="15.75" thickTop="1" x14ac:dyDescent="0.25">
      <c r="B7" s="15"/>
      <c r="C7" s="15"/>
      <c r="D7" s="15"/>
      <c r="E7" s="15"/>
      <c r="F7" s="15"/>
    </row>
    <row r="8" spans="2:6" ht="15.75" x14ac:dyDescent="0.25">
      <c r="B8" s="46" t="s">
        <v>31</v>
      </c>
      <c r="C8" s="46"/>
      <c r="D8" s="46"/>
      <c r="E8" s="46">
        <f>SUM(E4:E7)</f>
        <v>0</v>
      </c>
      <c r="F8" s="46" t="s">
        <v>5</v>
      </c>
    </row>
    <row r="9" spans="2:6" ht="15.75" x14ac:dyDescent="0.25">
      <c r="B9" s="46" t="s">
        <v>52</v>
      </c>
      <c r="C9" s="46"/>
      <c r="D9" s="46"/>
      <c r="E9" s="46"/>
      <c r="F9" s="46" t="s">
        <v>4</v>
      </c>
    </row>
  </sheetData>
  <pageMargins left="0.7" right="0.7" top="0.75" bottom="0.75" header="0.3" footer="0.3"/>
  <pageSetup orientation="portrait" r:id="rId1"/>
  <headerFooter>
    <oddHeader xml:space="preserve">&amp;C&amp;"Arial,Bold"&amp;16Special Event Recycling Trailers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Diversion Rate</vt:lpstr>
      <vt:lpstr>Waste Reduction Program Totals</vt:lpstr>
      <vt:lpstr>Landfilled Residential Waste</vt:lpstr>
      <vt:lpstr>Glass</vt:lpstr>
      <vt:lpstr>Yard Waste</vt:lpstr>
      <vt:lpstr>Recycling Drop-Offs</vt:lpstr>
      <vt:lpstr>Single Stream Recycling</vt:lpstr>
      <vt:lpstr>Household Hazardous Waste</vt:lpstr>
      <vt:lpstr>Recycling Trailers</vt:lpstr>
      <vt:lpstr>Downtown Recycling containers</vt:lpstr>
      <vt:lpstr>hhw stuff</vt:lpstr>
      <vt:lpstr>'Landfilled Residential Waste'!Print_Area</vt:lpstr>
    </vt:vector>
  </TitlesOfParts>
  <Company>City of Jefferson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Hershey, Lauren</dc:creator>
  <cp:lastModifiedBy>Hershey, Lauren</cp:lastModifiedBy>
  <cp:lastPrinted>2014-11-17T14:37:19Z</cp:lastPrinted>
  <dcterms:created xsi:type="dcterms:W3CDTF">2011-12-16T18:47:27Z</dcterms:created>
  <dcterms:modified xsi:type="dcterms:W3CDTF">2015-01-23T19:31:19Z</dcterms:modified>
</cp:coreProperties>
</file>