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195" windowHeight="11325"/>
  </bookViews>
  <sheets>
    <sheet name="Diversion Rate" sheetId="10" r:id="rId1"/>
    <sheet name="Landfilled Residential Waste" sheetId="9" r:id="rId2"/>
    <sheet name="Waste Reduction Program Totals" sheetId="1" r:id="rId3"/>
    <sheet name="Yard Waste" sheetId="2" r:id="rId4"/>
    <sheet name="Glass" sheetId="3" r:id="rId5"/>
    <sheet name="Recycling Drop-Offs" sheetId="4" r:id="rId6"/>
    <sheet name="Single Stream Recycling" sheetId="5" r:id="rId7"/>
    <sheet name="Household Hazardous Waste" sheetId="6" r:id="rId8"/>
    <sheet name="Electronic Waste" sheetId="7" r:id="rId9"/>
    <sheet name="Recycling Trailers" sheetId="8" r:id="rId10"/>
  </sheets>
  <definedNames>
    <definedName name="_xlnm.Print_Area" localSheetId="1">'Landfilled Residential Waste'!$A$1:$F$23</definedName>
  </definedNames>
  <calcPr calcId="145621"/>
</workbook>
</file>

<file path=xl/calcChain.xml><?xml version="1.0" encoding="utf-8"?>
<calcChain xmlns="http://schemas.openxmlformats.org/spreadsheetml/2006/main">
  <c r="C31" i="3" l="1"/>
  <c r="E34" i="10" l="1"/>
  <c r="D13" i="4" l="1"/>
  <c r="E13" i="4"/>
  <c r="C13" i="4"/>
  <c r="B44" i="7"/>
  <c r="C17" i="9"/>
  <c r="D15" i="9" l="1"/>
  <c r="D9" i="8" l="1"/>
  <c r="D14" i="9"/>
  <c r="D13" i="9"/>
  <c r="D12" i="9"/>
  <c r="D11" i="9"/>
  <c r="D10" i="9"/>
  <c r="D9" i="9"/>
  <c r="D8" i="9"/>
  <c r="D7" i="9"/>
  <c r="D6" i="9"/>
  <c r="D5" i="9"/>
  <c r="D4" i="9"/>
  <c r="D17" i="9" s="1"/>
  <c r="C16" i="2" l="1"/>
  <c r="C18" i="2" s="1"/>
  <c r="C19" i="2" s="1"/>
  <c r="H6" i="1" l="1"/>
  <c r="E21" i="10"/>
  <c r="E9" i="10"/>
  <c r="C8" i="5"/>
  <c r="C7" i="5"/>
  <c r="C6" i="5"/>
  <c r="C5" i="5"/>
  <c r="C4" i="5"/>
  <c r="C3" i="5"/>
  <c r="C16" i="5" s="1"/>
  <c r="D8" i="8"/>
  <c r="H18" i="1" s="1"/>
  <c r="E19" i="10" l="1"/>
  <c r="E23" i="10" s="1"/>
  <c r="E25" i="10" s="1"/>
  <c r="C17" i="5"/>
  <c r="H12" i="1"/>
  <c r="E15" i="4"/>
  <c r="H8" i="1" l="1"/>
  <c r="C32" i="3"/>
  <c r="H10" i="1"/>
  <c r="E16" i="4"/>
  <c r="D68" i="6"/>
  <c r="B46" i="7"/>
  <c r="D69" i="6" l="1"/>
  <c r="H14" i="1"/>
  <c r="H16" i="1"/>
  <c r="B47" i="7"/>
  <c r="H20" i="1" l="1"/>
  <c r="E7" i="10" s="1"/>
  <c r="E11" i="10" s="1"/>
  <c r="E13" i="10" s="1"/>
  <c r="H21" i="1" l="1"/>
</calcChain>
</file>

<file path=xl/comments1.xml><?xml version="1.0" encoding="utf-8"?>
<comments xmlns="http://schemas.openxmlformats.org/spreadsheetml/2006/main">
  <authors>
    <author>Hershey, Lauren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>Hershey, Lauren:</t>
        </r>
        <r>
          <rPr>
            <sz val="9"/>
            <color indexed="81"/>
            <rFont val="Tahoma"/>
            <family val="2"/>
          </rPr>
          <t xml:space="preserve">
diversion total + landfilled total
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Hershey, Lauren:</t>
        </r>
        <r>
          <rPr>
            <sz val="9"/>
            <color indexed="81"/>
            <rFont val="Tahoma"/>
            <family val="2"/>
          </rPr>
          <t xml:space="preserve">
Most of this number comes from yard waste
DT/LT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>Hershey, Lauren:</t>
        </r>
        <r>
          <rPr>
            <sz val="9"/>
            <color indexed="81"/>
            <rFont val="Tahoma"/>
            <family val="2"/>
          </rPr>
          <t xml:space="preserve">
Based on actual numbers from Allied Waste
ss/wl</t>
        </r>
      </text>
    </comment>
  </commentList>
</comments>
</file>

<file path=xl/comments2.xml><?xml version="1.0" encoding="utf-8"?>
<comments xmlns="http://schemas.openxmlformats.org/spreadsheetml/2006/main">
  <authors>
    <author>Hershey, Lauren</author>
  </authors>
  <commentList>
    <comment ref="D17" authorId="0">
      <text>
        <r>
          <rPr>
            <b/>
            <sz val="9"/>
            <color indexed="81"/>
            <rFont val="Tahoma"/>
            <family val="2"/>
          </rPr>
          <t>Hershey, Lauren:</t>
        </r>
        <r>
          <rPr>
            <sz val="9"/>
            <color indexed="81"/>
            <rFont val="Tahoma"/>
            <family val="2"/>
          </rPr>
          <t xml:space="preserve">
Actual Report from Allied Waste 
</t>
        </r>
      </text>
    </comment>
  </commentList>
</comments>
</file>

<file path=xl/comments3.xml><?xml version="1.0" encoding="utf-8"?>
<comments xmlns="http://schemas.openxmlformats.org/spreadsheetml/2006/main">
  <authors>
    <author>Hershey, Lauren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Hershey, Lauren:</t>
        </r>
        <r>
          <rPr>
            <sz val="9"/>
            <color indexed="81"/>
            <rFont val="Tahoma"/>
            <family val="2"/>
          </rPr>
          <t xml:space="preserve">
Received info from Compost Site
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 xml:space="preserve">Hershey, Lauren:
From EPA Conversion Factors
(leaves avg+grass clippings avg)/2
</t>
        </r>
      </text>
    </comment>
  </commentList>
</comments>
</file>

<file path=xl/comments4.xml><?xml version="1.0" encoding="utf-8"?>
<comments xmlns="http://schemas.openxmlformats.org/spreadsheetml/2006/main">
  <authors>
    <author>Hershey, Lauren</author>
  </authors>
  <commentList>
    <comment ref="E15" authorId="0">
      <text>
        <r>
          <rPr>
            <b/>
            <sz val="9"/>
            <color indexed="81"/>
            <rFont val="Tahoma"/>
            <family val="2"/>
          </rPr>
          <t>Hershey, Lauren:</t>
        </r>
        <r>
          <rPr>
            <sz val="9"/>
            <color indexed="81"/>
            <rFont val="Tahoma"/>
            <family val="2"/>
          </rPr>
          <t xml:space="preserve">
Not clear how much of this was strictly from the residents of the City of Jefferson, from reports from New World Recycling
</t>
        </r>
      </text>
    </comment>
  </commentList>
</comments>
</file>

<file path=xl/comments5.xml><?xml version="1.0" encoding="utf-8"?>
<comments xmlns="http://schemas.openxmlformats.org/spreadsheetml/2006/main">
  <authors>
    <author>Hershey, Lauren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Hershey, Lauren:</t>
        </r>
        <r>
          <rPr>
            <sz val="9"/>
            <color indexed="81"/>
            <rFont val="Tahoma"/>
            <family val="2"/>
          </rPr>
          <t xml:space="preserve">
Actual numbers from Allied Waste</t>
        </r>
      </text>
    </comment>
  </commentList>
</comments>
</file>

<file path=xl/comments6.xml><?xml version="1.0" encoding="utf-8"?>
<comments xmlns="http://schemas.openxmlformats.org/spreadsheetml/2006/main">
  <authors>
    <author>Hershey, Lauren</author>
  </authors>
  <commentList>
    <comment ref="D68" authorId="0">
      <text>
        <r>
          <rPr>
            <b/>
            <sz val="9"/>
            <color indexed="81"/>
            <rFont val="Tahoma"/>
            <family val="2"/>
          </rPr>
          <t>Hershey, Lauren:</t>
        </r>
        <r>
          <rPr>
            <sz val="9"/>
            <color indexed="81"/>
            <rFont val="Tahoma"/>
            <family val="2"/>
          </rPr>
          <t xml:space="preserve">
Actual numbers from PSC Enviromental Services. Unknown how much is directly from city residents
</t>
        </r>
      </text>
    </comment>
  </commentList>
</comments>
</file>

<file path=xl/comments7.xml><?xml version="1.0" encoding="utf-8"?>
<comments xmlns="http://schemas.openxmlformats.org/spreadsheetml/2006/main">
  <authors>
    <author>Hershey, Lauren</author>
  </authors>
  <commentList>
    <comment ref="B36" authorId="0">
      <text>
        <r>
          <rPr>
            <b/>
            <sz val="9"/>
            <color indexed="81"/>
            <rFont val="Tahoma"/>
            <family val="2"/>
          </rPr>
          <t>Hershey, Lauren:</t>
        </r>
        <r>
          <rPr>
            <sz val="9"/>
            <color indexed="81"/>
            <rFont val="Tahoma"/>
            <family val="2"/>
          </rPr>
          <t xml:space="preserve">
Actual report from Mid Mo recycling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Hershey, Lauren:</t>
        </r>
        <r>
          <rPr>
            <sz val="9"/>
            <color indexed="81"/>
            <rFont val="Tahoma"/>
            <family val="2"/>
          </rPr>
          <t xml:space="preserve">
Actual Report from Vintage Tech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Hershey, Lauren:</t>
        </r>
        <r>
          <rPr>
            <sz val="9"/>
            <color indexed="81"/>
            <rFont val="Tahoma"/>
            <family val="2"/>
          </rPr>
          <t xml:space="preserve">
Unknown how much is directly from City residents
</t>
        </r>
      </text>
    </comment>
  </commentList>
</comments>
</file>

<file path=xl/comments8.xml><?xml version="1.0" encoding="utf-8"?>
<comments xmlns="http://schemas.openxmlformats.org/spreadsheetml/2006/main">
  <authors>
    <author>Hershey, Lauren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Hershey, Lauren:</t>
        </r>
        <r>
          <rPr>
            <sz val="9"/>
            <color indexed="81"/>
            <rFont val="Tahoma"/>
            <family val="2"/>
          </rPr>
          <t xml:space="preserve">
actual numbers from Federal Recycling</t>
        </r>
      </text>
    </comment>
  </commentList>
</comments>
</file>

<file path=xl/sharedStrings.xml><?xml version="1.0" encoding="utf-8"?>
<sst xmlns="http://schemas.openxmlformats.org/spreadsheetml/2006/main" count="209" uniqueCount="114">
  <si>
    <t>Latex Paint</t>
  </si>
  <si>
    <t>Oil Based Paint</t>
  </si>
  <si>
    <t>5 Boxes</t>
  </si>
  <si>
    <t>Aerosols</t>
  </si>
  <si>
    <t>Solid Pesticides</t>
  </si>
  <si>
    <t>Liquid Pesticides</t>
  </si>
  <si>
    <t>Fuels</t>
  </si>
  <si>
    <t>Flam Solids</t>
  </si>
  <si>
    <t>Loosepack oil paint</t>
  </si>
  <si>
    <t>Bulk Fuels</t>
  </si>
  <si>
    <t>Flam Solid Loose Pack</t>
  </si>
  <si>
    <t>Caustic Loose Pack</t>
  </si>
  <si>
    <t>Motor Oil</t>
  </si>
  <si>
    <t>130 gallons</t>
  </si>
  <si>
    <t>Antifreeze</t>
  </si>
  <si>
    <t>55 gallons</t>
  </si>
  <si>
    <t>Oxidizing liquids</t>
  </si>
  <si>
    <t xml:space="preserve">Aerosols </t>
  </si>
  <si>
    <t>Acid Liquids</t>
  </si>
  <si>
    <t>Caustic Loose pack</t>
  </si>
  <si>
    <t>Mid Mo Recycling 4/23/2011</t>
  </si>
  <si>
    <t>Number of units</t>
  </si>
  <si>
    <t>Laptops</t>
  </si>
  <si>
    <t>Copiers</t>
  </si>
  <si>
    <t>Telephones</t>
  </si>
  <si>
    <t>Keyboards</t>
  </si>
  <si>
    <t>Microwaves</t>
  </si>
  <si>
    <t>Power Supplies</t>
  </si>
  <si>
    <t>Radio/Stereos</t>
  </si>
  <si>
    <t>Scanners</t>
  </si>
  <si>
    <t>Cellphones</t>
  </si>
  <si>
    <t>Mid Mo Recycling 4/30/2011</t>
  </si>
  <si>
    <t>Number of Units</t>
  </si>
  <si>
    <t>Total Weight from Both collections</t>
  </si>
  <si>
    <t>Vintage Tech 10/8/2011</t>
  </si>
  <si>
    <t>Computers</t>
  </si>
  <si>
    <t>Monitors</t>
  </si>
  <si>
    <t xml:space="preserve">Printers </t>
  </si>
  <si>
    <t xml:space="preserve">TV's  </t>
  </si>
  <si>
    <t>EED's</t>
  </si>
  <si>
    <t>Waste Category</t>
  </si>
  <si>
    <t>9#/gallon</t>
  </si>
  <si>
    <t xml:space="preserve">lbs  </t>
  </si>
  <si>
    <t xml:space="preserve">lbs </t>
  </si>
  <si>
    <t>Yard Waste</t>
  </si>
  <si>
    <t>Recycling Drop-Offs</t>
  </si>
  <si>
    <t>Single Stream Recycling</t>
  </si>
  <si>
    <t>Electronic Waste</t>
  </si>
  <si>
    <t>7#/gallon</t>
  </si>
  <si>
    <t>Dix Road</t>
  </si>
  <si>
    <t>Save A Lot</t>
  </si>
  <si>
    <t>Federal Recycling</t>
  </si>
  <si>
    <t>lbs.</t>
  </si>
  <si>
    <t>tons</t>
  </si>
  <si>
    <t>lbs</t>
  </si>
  <si>
    <t>Cardboard</t>
  </si>
  <si>
    <t>Magazines</t>
  </si>
  <si>
    <t>Newspaper</t>
  </si>
  <si>
    <t>Month</t>
  </si>
  <si>
    <t>Date of Event</t>
  </si>
  <si>
    <t>Lbs Collected</t>
  </si>
  <si>
    <t>January</t>
  </si>
  <si>
    <t>February</t>
  </si>
  <si>
    <t>March</t>
  </si>
  <si>
    <t>April</t>
  </si>
  <si>
    <t xml:space="preserve">May </t>
  </si>
  <si>
    <t>June</t>
  </si>
  <si>
    <t>LBS</t>
  </si>
  <si>
    <t>July</t>
  </si>
  <si>
    <t>August</t>
  </si>
  <si>
    <t>September</t>
  </si>
  <si>
    <t>October</t>
  </si>
  <si>
    <t>November</t>
  </si>
  <si>
    <t>December</t>
  </si>
  <si>
    <t>May</t>
  </si>
  <si>
    <t>Special Event Recycling Trailers</t>
  </si>
  <si>
    <t>Total Diversion in 2011</t>
  </si>
  <si>
    <t>Single Stream Diversion Rate</t>
  </si>
  <si>
    <t>325 lbs</t>
  </si>
  <si>
    <t>Household Hazardous Waste</t>
  </si>
  <si>
    <t xml:space="preserve">Glass Recycling </t>
  </si>
  <si>
    <t>Total Amount of Residential Waste Generated</t>
  </si>
  <si>
    <t xml:space="preserve">Waste Reduction Program </t>
  </si>
  <si>
    <t>Avg Cubic Yards/Month</t>
  </si>
  <si>
    <t>*</t>
  </si>
  <si>
    <t>*1 cubic yard=</t>
  </si>
  <si>
    <t>Total Waste Landfilled</t>
  </si>
  <si>
    <t>Location, Empty Dates, and Tons Collected</t>
  </si>
  <si>
    <t xml:space="preserve"> Total  (in lbs)</t>
  </si>
  <si>
    <t>Weight in lbs</t>
  </si>
  <si>
    <t>Total Cubic Yards</t>
  </si>
  <si>
    <t>Total Lbs Diverted</t>
  </si>
  <si>
    <t>Total in lbs</t>
  </si>
  <si>
    <t>Fluorescent Bulbs</t>
  </si>
  <si>
    <t>Aerosol</t>
  </si>
  <si>
    <t>CPUs</t>
  </si>
  <si>
    <t>Printers</t>
  </si>
  <si>
    <t>Televisions</t>
  </si>
  <si>
    <t>Miscellaneous</t>
  </si>
  <si>
    <t>VCR/DVD/SAT RECs</t>
  </si>
  <si>
    <t xml:space="preserve">          Tons</t>
  </si>
  <si>
    <t xml:space="preserve">         Lbs</t>
  </si>
  <si>
    <t>Residential Waste Landfilled</t>
  </si>
  <si>
    <t>Total Amount of Waste Generated</t>
  </si>
  <si>
    <t>Overall Diversion Rate</t>
  </si>
  <si>
    <t xml:space="preserve">Total lbs Diverted from the Landfill </t>
  </si>
  <si>
    <t xml:space="preserve">Total Waste Landfilled </t>
  </si>
  <si>
    <t xml:space="preserve">Total Waste Diverted </t>
  </si>
  <si>
    <t>Drop-Off's</t>
  </si>
  <si>
    <t>HHW-Oil</t>
  </si>
  <si>
    <t>Total Diversion</t>
  </si>
  <si>
    <t>Single Stream Diversion</t>
  </si>
  <si>
    <t>Revenue Generated</t>
  </si>
  <si>
    <t>Revenue Generated by Programs: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</si>
</sst>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_(* #,##0_);_(* \(#,##0\);_(* &quot;-&quot;?_);_(@_)"/>
    <numFmt numFmtId="167" formatCode="0.0"/>
    <numFmt numFmtId="168" formatCode="0.0%"/>
  </numFmts>
  <fonts count="2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2"/>
      <name val="Georgia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4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164" fontId="3" fillId="0" borderId="0" xfId="1" applyNumberFormat="1" applyFont="1"/>
    <xf numFmtId="0" fontId="4" fillId="0" borderId="0" xfId="0" applyFont="1"/>
    <xf numFmtId="0" fontId="0" fillId="0" borderId="0" xfId="0" applyBorder="1"/>
    <xf numFmtId="0" fontId="8" fillId="0" borderId="0" xfId="0" applyFont="1" applyAlignment="1">
      <alignment vertical="center"/>
    </xf>
    <xf numFmtId="0" fontId="3" fillId="0" borderId="0" xfId="0" applyFont="1"/>
    <xf numFmtId="43" fontId="1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43" fontId="0" fillId="0" borderId="0" xfId="0" applyNumberFormat="1"/>
    <xf numFmtId="0" fontId="12" fillId="0" borderId="0" xfId="0" applyFont="1"/>
    <xf numFmtId="0" fontId="0" fillId="0" borderId="0" xfId="0" applyFont="1"/>
    <xf numFmtId="0" fontId="0" fillId="0" borderId="3" xfId="0" applyBorder="1"/>
    <xf numFmtId="14" fontId="0" fillId="0" borderId="3" xfId="0" applyNumberFormat="1" applyBorder="1"/>
    <xf numFmtId="14" fontId="0" fillId="0" borderId="4" xfId="0" applyNumberFormat="1" applyBorder="1"/>
    <xf numFmtId="165" fontId="0" fillId="0" borderId="3" xfId="0" applyNumberFormat="1" applyBorder="1"/>
    <xf numFmtId="9" fontId="0" fillId="0" borderId="0" xfId="0" applyNumberFormat="1"/>
    <xf numFmtId="43" fontId="3" fillId="0" borderId="0" xfId="0" applyNumberFormat="1" applyFont="1"/>
    <xf numFmtId="0" fontId="15" fillId="0" borderId="0" xfId="0" applyFont="1"/>
    <xf numFmtId="0" fontId="16" fillId="0" borderId="0" xfId="0" applyFont="1"/>
    <xf numFmtId="164" fontId="16" fillId="0" borderId="0" xfId="1" applyNumberFormat="1" applyFont="1"/>
    <xf numFmtId="0" fontId="16" fillId="0" borderId="2" xfId="0" applyFont="1" applyBorder="1"/>
    <xf numFmtId="164" fontId="16" fillId="0" borderId="2" xfId="1" applyNumberFormat="1" applyFont="1" applyBorder="1"/>
    <xf numFmtId="0" fontId="16" fillId="0" borderId="0" xfId="0" applyFont="1" applyBorder="1"/>
    <xf numFmtId="164" fontId="16" fillId="0" borderId="0" xfId="1" applyNumberFormat="1" applyFont="1" applyBorder="1"/>
    <xf numFmtId="0" fontId="17" fillId="0" borderId="0" xfId="0" applyFont="1" applyBorder="1"/>
    <xf numFmtId="0" fontId="16" fillId="0" borderId="0" xfId="0" applyFont="1" applyFill="1" applyBorder="1"/>
    <xf numFmtId="164" fontId="16" fillId="0" borderId="0" xfId="0" applyNumberFormat="1" applyFont="1"/>
    <xf numFmtId="0" fontId="7" fillId="0" borderId="0" xfId="0" applyFont="1" applyBorder="1"/>
    <xf numFmtId="0" fontId="0" fillId="0" borderId="5" xfId="0" applyBorder="1"/>
    <xf numFmtId="0" fontId="6" fillId="0" borderId="6" xfId="0" applyFont="1" applyBorder="1" applyAlignment="1"/>
    <xf numFmtId="0" fontId="6" fillId="0" borderId="5" xfId="0" applyFont="1" applyBorder="1" applyAlignment="1"/>
    <xf numFmtId="0" fontId="0" fillId="0" borderId="6" xfId="0" applyBorder="1"/>
    <xf numFmtId="0" fontId="3" fillId="0" borderId="5" xfId="0" applyFont="1" applyBorder="1"/>
    <xf numFmtId="0" fontId="5" fillId="0" borderId="7" xfId="0" applyFont="1" applyBorder="1"/>
    <xf numFmtId="0" fontId="5" fillId="0" borderId="8" xfId="0" applyFont="1" applyBorder="1"/>
    <xf numFmtId="0" fontId="0" fillId="0" borderId="8" xfId="0" applyBorder="1"/>
    <xf numFmtId="0" fontId="6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/>
    </xf>
    <xf numFmtId="164" fontId="10" fillId="0" borderId="0" xfId="1" applyNumberFormat="1" applyFont="1"/>
    <xf numFmtId="0" fontId="8" fillId="0" borderId="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" xfId="0" applyFont="1" applyBorder="1"/>
    <xf numFmtId="0" fontId="17" fillId="0" borderId="0" xfId="0" applyFont="1"/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17" fontId="19" fillId="0" borderId="0" xfId="0" applyNumberFormat="1" applyFont="1"/>
    <xf numFmtId="0" fontId="19" fillId="0" borderId="0" xfId="0" applyFont="1"/>
    <xf numFmtId="164" fontId="19" fillId="0" borderId="0" xfId="1" applyNumberFormat="1" applyFont="1"/>
    <xf numFmtId="0" fontId="19" fillId="0" borderId="0" xfId="0" applyFont="1" applyBorder="1"/>
    <xf numFmtId="164" fontId="19" fillId="0" borderId="0" xfId="1" applyNumberFormat="1" applyFont="1" applyBorder="1"/>
    <xf numFmtId="17" fontId="19" fillId="0" borderId="2" xfId="0" applyNumberFormat="1" applyFont="1" applyBorder="1"/>
    <xf numFmtId="0" fontId="19" fillId="0" borderId="2" xfId="0" applyFont="1" applyBorder="1"/>
    <xf numFmtId="164" fontId="19" fillId="0" borderId="2" xfId="1" applyNumberFormat="1" applyFont="1" applyBorder="1"/>
    <xf numFmtId="17" fontId="19" fillId="0" borderId="0" xfId="0" applyNumberFormat="1" applyFont="1" applyBorder="1"/>
    <xf numFmtId="164" fontId="17" fillId="0" borderId="0" xfId="1" applyNumberFormat="1" applyFont="1"/>
    <xf numFmtId="0" fontId="17" fillId="0" borderId="1" xfId="0" applyFont="1" applyBorder="1"/>
    <xf numFmtId="0" fontId="22" fillId="0" borderId="1" xfId="0" applyFont="1" applyBorder="1"/>
    <xf numFmtId="0" fontId="15" fillId="0" borderId="1" xfId="0" applyFont="1" applyBorder="1"/>
    <xf numFmtId="0" fontId="16" fillId="0" borderId="0" xfId="0" applyFont="1" applyAlignment="1"/>
    <xf numFmtId="3" fontId="16" fillId="0" borderId="0" xfId="0" applyNumberFormat="1" applyFont="1" applyAlignment="1"/>
    <xf numFmtId="164" fontId="16" fillId="0" borderId="0" xfId="1" applyNumberFormat="1" applyFont="1" applyAlignment="1"/>
    <xf numFmtId="0" fontId="16" fillId="0" borderId="2" xfId="0" applyFont="1" applyBorder="1" applyAlignment="1"/>
    <xf numFmtId="0" fontId="16" fillId="0" borderId="0" xfId="0" applyFont="1" applyBorder="1" applyAlignment="1"/>
    <xf numFmtId="164" fontId="12" fillId="0" borderId="0" xfId="1" applyNumberFormat="1" applyFont="1"/>
    <xf numFmtId="43" fontId="12" fillId="0" borderId="0" xfId="0" applyNumberFormat="1" applyFont="1"/>
    <xf numFmtId="0" fontId="23" fillId="0" borderId="1" xfId="0" applyFont="1" applyBorder="1"/>
    <xf numFmtId="0" fontId="16" fillId="0" borderId="1" xfId="0" applyFont="1" applyBorder="1"/>
    <xf numFmtId="164" fontId="16" fillId="0" borderId="1" xfId="1" applyNumberFormat="1" applyFont="1" applyBorder="1"/>
    <xf numFmtId="0" fontId="12" fillId="0" borderId="9" xfId="0" applyFont="1" applyBorder="1"/>
    <xf numFmtId="164" fontId="12" fillId="0" borderId="9" xfId="1" applyNumberFormat="1" applyFont="1" applyBorder="1"/>
    <xf numFmtId="166" fontId="12" fillId="0" borderId="0" xfId="0" applyNumberFormat="1" applyFont="1"/>
    <xf numFmtId="164" fontId="12" fillId="0" borderId="0" xfId="0" applyNumberFormat="1" applyFont="1"/>
    <xf numFmtId="3" fontId="12" fillId="0" borderId="0" xfId="0" applyNumberFormat="1" applyFont="1"/>
    <xf numFmtId="0" fontId="18" fillId="0" borderId="0" xfId="0" applyFont="1"/>
    <xf numFmtId="0" fontId="20" fillId="0" borderId="1" xfId="0" applyFont="1" applyBorder="1"/>
    <xf numFmtId="15" fontId="24" fillId="0" borderId="0" xfId="0" applyNumberFormat="1" applyFont="1"/>
    <xf numFmtId="3" fontId="18" fillId="0" borderId="0" xfId="0" applyNumberFormat="1" applyFont="1" applyAlignment="1">
      <alignment horizontal="center"/>
    </xf>
    <xf numFmtId="0" fontId="18" fillId="0" borderId="0" xfId="0" applyFont="1" applyFill="1" applyBorder="1"/>
    <xf numFmtId="17" fontId="18" fillId="0" borderId="1" xfId="0" applyNumberFormat="1" applyFont="1" applyFill="1" applyBorder="1"/>
    <xf numFmtId="0" fontId="18" fillId="0" borderId="1" xfId="0" applyFont="1" applyBorder="1"/>
    <xf numFmtId="3" fontId="18" fillId="0" borderId="1" xfId="0" applyNumberFormat="1" applyFont="1" applyBorder="1" applyAlignment="1">
      <alignment horizontal="center"/>
    </xf>
    <xf numFmtId="17" fontId="18" fillId="0" borderId="2" xfId="0" applyNumberFormat="1" applyFont="1" applyFill="1" applyBorder="1"/>
    <xf numFmtId="0" fontId="18" fillId="0" borderId="2" xfId="0" applyFont="1" applyBorder="1"/>
    <xf numFmtId="3" fontId="18" fillId="0" borderId="2" xfId="0" applyNumberFormat="1" applyFont="1" applyBorder="1" applyAlignment="1">
      <alignment horizontal="center"/>
    </xf>
    <xf numFmtId="0" fontId="20" fillId="0" borderId="0" xfId="0" applyFont="1"/>
    <xf numFmtId="3" fontId="20" fillId="0" borderId="0" xfId="0" applyNumberFormat="1" applyFont="1"/>
    <xf numFmtId="1" fontId="18" fillId="0" borderId="0" xfId="0" applyNumberFormat="1" applyFont="1"/>
    <xf numFmtId="0" fontId="19" fillId="0" borderId="1" xfId="0" applyFont="1" applyBorder="1"/>
    <xf numFmtId="3" fontId="16" fillId="0" borderId="1" xfId="0" applyNumberFormat="1" applyFont="1" applyBorder="1"/>
    <xf numFmtId="0" fontId="12" fillId="0" borderId="1" xfId="0" applyFont="1" applyBorder="1"/>
    <xf numFmtId="0" fontId="16" fillId="0" borderId="9" xfId="0" applyFont="1" applyBorder="1"/>
    <xf numFmtId="14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14" fontId="17" fillId="0" borderId="1" xfId="0" applyNumberFormat="1" applyFont="1" applyBorder="1" applyAlignment="1">
      <alignment horizontal="left"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164" fontId="16" fillId="0" borderId="0" xfId="1" applyNumberFormat="1" applyFont="1" applyAlignment="1">
      <alignment horizontal="right"/>
    </xf>
    <xf numFmtId="0" fontId="16" fillId="0" borderId="2" xfId="0" applyFont="1" applyBorder="1" applyAlignment="1">
      <alignment horizontal="left"/>
    </xf>
    <xf numFmtId="3" fontId="16" fillId="0" borderId="0" xfId="0" applyNumberFormat="1" applyFont="1" applyBorder="1"/>
    <xf numFmtId="0" fontId="12" fillId="0" borderId="0" xfId="0" applyFont="1" applyAlignment="1">
      <alignment horizontal="left"/>
    </xf>
    <xf numFmtId="167" fontId="12" fillId="0" borderId="0" xfId="0" applyNumberFormat="1" applyFont="1"/>
    <xf numFmtId="0" fontId="0" fillId="0" borderId="0" xfId="0" applyNumberFormat="1"/>
    <xf numFmtId="0" fontId="23" fillId="0" borderId="0" xfId="0" applyFont="1"/>
    <xf numFmtId="16" fontId="16" fillId="0" borderId="0" xfId="0" applyNumberFormat="1" applyFont="1"/>
    <xf numFmtId="16" fontId="16" fillId="0" borderId="2" xfId="0" applyNumberFormat="1" applyFont="1" applyBorder="1"/>
    <xf numFmtId="8" fontId="0" fillId="0" borderId="0" xfId="0" applyNumberFormat="1"/>
    <xf numFmtId="164" fontId="17" fillId="0" borderId="6" xfId="0" applyNumberFormat="1" applyFont="1" applyBorder="1" applyAlignment="1">
      <alignment wrapText="1"/>
    </xf>
    <xf numFmtId="0" fontId="17" fillId="0" borderId="6" xfId="0" applyFont="1" applyBorder="1"/>
    <xf numFmtId="8" fontId="17" fillId="0" borderId="6" xfId="0" applyNumberFormat="1" applyFont="1" applyBorder="1"/>
    <xf numFmtId="168" fontId="17" fillId="0" borderId="6" xfId="2" applyNumberFormat="1" applyFont="1" applyBorder="1"/>
    <xf numFmtId="164" fontId="16" fillId="0" borderId="0" xfId="0" applyNumberFormat="1" applyFont="1" applyBorder="1"/>
    <xf numFmtId="9" fontId="17" fillId="0" borderId="6" xfId="2" applyFont="1" applyBorder="1"/>
    <xf numFmtId="9" fontId="17" fillId="0" borderId="0" xfId="2" applyFont="1" applyBorder="1"/>
    <xf numFmtId="0" fontId="0" fillId="0" borderId="1" xfId="0" applyBorder="1"/>
    <xf numFmtId="14" fontId="0" fillId="0" borderId="3" xfId="0" applyNumberFormat="1" applyFont="1" applyBorder="1"/>
    <xf numFmtId="0" fontId="0" fillId="0" borderId="0" xfId="0" applyFont="1" applyBorder="1"/>
    <xf numFmtId="0" fontId="3" fillId="0" borderId="5" xfId="0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7" fillId="0" borderId="2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4"/>
  <sheetViews>
    <sheetView tabSelected="1" view="pageLayout" topLeftCell="A7" zoomScaleNormal="100" workbookViewId="0">
      <selection activeCell="E17" sqref="E17"/>
    </sheetView>
  </sheetViews>
  <sheetFormatPr defaultRowHeight="15" x14ac:dyDescent="0.25"/>
  <cols>
    <col min="1" max="1" width="57.5703125" customWidth="1"/>
    <col min="2" max="2" width="3.28515625" customWidth="1"/>
    <col min="3" max="4" width="9.140625" hidden="1" customWidth="1"/>
    <col min="5" max="5" width="17.42578125" bestFit="1" customWidth="1"/>
    <col min="7" max="7" width="10.5703125" bestFit="1" customWidth="1"/>
  </cols>
  <sheetData>
    <row r="1" spans="1:9" x14ac:dyDescent="0.25">
      <c r="A1" s="29"/>
      <c r="B1" s="21"/>
      <c r="C1" s="21"/>
      <c r="D1" s="21"/>
      <c r="E1" s="21"/>
      <c r="F1" s="22"/>
    </row>
    <row r="2" spans="1:9" x14ac:dyDescent="0.25">
      <c r="A2" s="29"/>
      <c r="B2" s="21"/>
      <c r="C2" s="21"/>
      <c r="D2" s="21"/>
      <c r="E2" s="21"/>
      <c r="F2" s="22"/>
    </row>
    <row r="3" spans="1:9" x14ac:dyDescent="0.25">
      <c r="A3" s="22"/>
      <c r="B3" s="22"/>
      <c r="C3" s="22"/>
      <c r="D3" s="22"/>
      <c r="E3" s="22"/>
      <c r="F3" s="22"/>
    </row>
    <row r="4" spans="1:9" x14ac:dyDescent="0.25">
      <c r="A4" s="22"/>
      <c r="B4" s="22"/>
      <c r="C4" s="22"/>
      <c r="D4" s="22"/>
      <c r="E4" s="22"/>
      <c r="F4" s="22"/>
    </row>
    <row r="5" spans="1:9" ht="18" x14ac:dyDescent="0.25">
      <c r="A5" s="60" t="s">
        <v>110</v>
      </c>
      <c r="B5" s="71"/>
      <c r="C5" s="71"/>
      <c r="D5" s="71"/>
      <c r="E5" s="71"/>
      <c r="F5" s="71"/>
    </row>
    <row r="6" spans="1:9" x14ac:dyDescent="0.25">
      <c r="A6" s="22"/>
      <c r="B6" s="22"/>
      <c r="C6" s="22"/>
      <c r="D6" s="22"/>
      <c r="E6" s="23"/>
      <c r="F6" s="22"/>
    </row>
    <row r="7" spans="1:9" x14ac:dyDescent="0.25">
      <c r="A7" s="22" t="s">
        <v>107</v>
      </c>
      <c r="B7" s="22"/>
      <c r="C7" s="22"/>
      <c r="D7" s="22"/>
      <c r="E7" s="23">
        <f>'Waste Reduction Program Totals'!H20</f>
        <v>13886898</v>
      </c>
      <c r="F7" s="22" t="s">
        <v>54</v>
      </c>
      <c r="G7" s="12"/>
      <c r="H7" s="1"/>
    </row>
    <row r="8" spans="1:9" ht="18.75" x14ac:dyDescent="0.3">
      <c r="A8" s="22"/>
      <c r="B8" s="22"/>
      <c r="C8" s="22"/>
      <c r="D8" s="22"/>
      <c r="E8" s="23"/>
      <c r="F8" s="22"/>
      <c r="H8" s="8"/>
      <c r="I8" s="2"/>
    </row>
    <row r="9" spans="1:9" ht="15.75" thickBot="1" x14ac:dyDescent="0.3">
      <c r="A9" s="24" t="s">
        <v>106</v>
      </c>
      <c r="B9" s="24"/>
      <c r="C9" s="24"/>
      <c r="D9" s="24"/>
      <c r="E9" s="25">
        <f>'Landfilled Residential Waste'!D17</f>
        <v>16533680</v>
      </c>
      <c r="F9" s="24" t="s">
        <v>54</v>
      </c>
      <c r="G9" s="12"/>
    </row>
    <row r="10" spans="1:9" ht="15.75" thickTop="1" x14ac:dyDescent="0.25">
      <c r="A10" s="26"/>
      <c r="B10" s="26"/>
      <c r="C10" s="26"/>
      <c r="D10" s="26"/>
      <c r="E10" s="27"/>
      <c r="F10" s="26"/>
      <c r="G10" s="12"/>
    </row>
    <row r="11" spans="1:9" x14ac:dyDescent="0.25">
      <c r="A11" s="26" t="s">
        <v>103</v>
      </c>
      <c r="B11" s="26"/>
      <c r="C11" s="26"/>
      <c r="D11" s="26"/>
      <c r="E11" s="27">
        <f>SUM(E7,E9)</f>
        <v>30420578</v>
      </c>
      <c r="F11" s="26" t="s">
        <v>54</v>
      </c>
      <c r="G11" s="12"/>
    </row>
    <row r="12" spans="1:9" x14ac:dyDescent="0.25">
      <c r="A12" s="22"/>
      <c r="B12" s="22"/>
      <c r="C12" s="22"/>
      <c r="D12" s="22"/>
      <c r="E12" s="22"/>
      <c r="F12" s="71"/>
    </row>
    <row r="13" spans="1:9" ht="18" x14ac:dyDescent="0.25">
      <c r="A13" s="113" t="s">
        <v>104</v>
      </c>
      <c r="B13" s="113"/>
      <c r="C13" s="113"/>
      <c r="D13" s="113"/>
      <c r="E13" s="115">
        <f>E7/E11</f>
        <v>0.45649684894218645</v>
      </c>
      <c r="F13" s="71"/>
    </row>
    <row r="14" spans="1:9" x14ac:dyDescent="0.25">
      <c r="A14" s="22"/>
      <c r="B14" s="22"/>
      <c r="C14" s="22"/>
      <c r="D14" s="22"/>
      <c r="E14" s="22"/>
      <c r="F14" s="22"/>
    </row>
    <row r="15" spans="1:9" x14ac:dyDescent="0.25">
      <c r="A15" s="22"/>
      <c r="B15" s="22"/>
      <c r="C15" s="22"/>
      <c r="D15" s="22"/>
      <c r="E15" s="22"/>
      <c r="F15" s="22"/>
    </row>
    <row r="16" spans="1:9" x14ac:dyDescent="0.25">
      <c r="A16" s="22"/>
      <c r="B16" s="22"/>
      <c r="C16" s="22"/>
      <c r="D16" s="22"/>
      <c r="E16" s="22"/>
      <c r="F16" s="22"/>
    </row>
    <row r="17" spans="1:6" ht="18" x14ac:dyDescent="0.25">
      <c r="A17" s="60" t="s">
        <v>111</v>
      </c>
      <c r="B17" s="71"/>
      <c r="C17" s="71"/>
      <c r="D17" s="71"/>
      <c r="E17" s="71"/>
      <c r="F17" s="71"/>
    </row>
    <row r="18" spans="1:6" x14ac:dyDescent="0.25">
      <c r="A18" s="22"/>
      <c r="B18" s="22"/>
      <c r="C18" s="22"/>
      <c r="D18" s="22"/>
      <c r="E18" s="22"/>
      <c r="F18" s="22"/>
    </row>
    <row r="19" spans="1:6" x14ac:dyDescent="0.25">
      <c r="A19" s="22" t="s">
        <v>46</v>
      </c>
      <c r="B19" s="22"/>
      <c r="C19" s="22"/>
      <c r="D19" s="22"/>
      <c r="E19" s="23">
        <f>'Single Stream Recycling'!C16</f>
        <v>5132200</v>
      </c>
      <c r="F19" s="22" t="s">
        <v>54</v>
      </c>
    </row>
    <row r="20" spans="1:6" x14ac:dyDescent="0.25">
      <c r="A20" s="22"/>
      <c r="B20" s="22"/>
      <c r="C20" s="22"/>
      <c r="D20" s="22"/>
      <c r="E20" s="23"/>
      <c r="F20" s="22"/>
    </row>
    <row r="21" spans="1:6" ht="15.75" thickBot="1" x14ac:dyDescent="0.3">
      <c r="A21" s="24" t="s">
        <v>102</v>
      </c>
      <c r="B21" s="24"/>
      <c r="C21" s="24"/>
      <c r="D21" s="24"/>
      <c r="E21" s="25">
        <f>'Landfilled Residential Waste'!D17</f>
        <v>16533680</v>
      </c>
      <c r="F21" s="24" t="s">
        <v>54</v>
      </c>
    </row>
    <row r="22" spans="1:6" ht="15.75" thickTop="1" x14ac:dyDescent="0.25">
      <c r="A22" s="26"/>
      <c r="B22" s="26"/>
      <c r="C22" s="26"/>
      <c r="D22" s="26"/>
      <c r="E22" s="27"/>
      <c r="F22" s="22"/>
    </row>
    <row r="23" spans="1:6" x14ac:dyDescent="0.25">
      <c r="A23" s="26" t="s">
        <v>81</v>
      </c>
      <c r="B23" s="26"/>
      <c r="C23" s="26"/>
      <c r="D23" s="26"/>
      <c r="E23" s="116">
        <f>SUM(E19+E21)</f>
        <v>21665880</v>
      </c>
      <c r="F23" s="22" t="s">
        <v>54</v>
      </c>
    </row>
    <row r="24" spans="1:6" x14ac:dyDescent="0.25">
      <c r="A24" s="22"/>
      <c r="B24" s="22"/>
      <c r="C24" s="22"/>
      <c r="D24" s="22"/>
      <c r="E24" s="22"/>
      <c r="F24" s="71"/>
    </row>
    <row r="25" spans="1:6" ht="18" x14ac:dyDescent="0.25">
      <c r="A25" s="113" t="s">
        <v>77</v>
      </c>
      <c r="B25" s="113"/>
      <c r="C25" s="113"/>
      <c r="D25" s="113"/>
      <c r="E25" s="117">
        <f>E19/E23</f>
        <v>0.23687936977404103</v>
      </c>
      <c r="F25" s="60"/>
    </row>
    <row r="26" spans="1:6" ht="18" x14ac:dyDescent="0.25">
      <c r="A26" s="28"/>
      <c r="B26" s="28"/>
      <c r="C26" s="28"/>
      <c r="D26" s="28"/>
      <c r="E26" s="118"/>
      <c r="F26" s="47"/>
    </row>
    <row r="27" spans="1:6" x14ac:dyDescent="0.25">
      <c r="A27" s="22"/>
      <c r="B27" s="22"/>
      <c r="C27" s="22"/>
      <c r="D27" s="22"/>
      <c r="E27" s="22"/>
      <c r="F27" s="22"/>
    </row>
    <row r="28" spans="1:6" x14ac:dyDescent="0.25">
      <c r="A28" s="22"/>
      <c r="B28" s="22"/>
      <c r="C28" s="22"/>
      <c r="D28" s="22"/>
      <c r="E28" s="22"/>
      <c r="F28" s="22"/>
    </row>
    <row r="29" spans="1:6" ht="18" x14ac:dyDescent="0.25">
      <c r="A29" s="60" t="s">
        <v>112</v>
      </c>
      <c r="B29" s="71"/>
      <c r="C29" s="71"/>
      <c r="D29" s="71"/>
      <c r="E29" s="71"/>
      <c r="F29" s="71"/>
    </row>
    <row r="31" spans="1:6" x14ac:dyDescent="0.25">
      <c r="A31" t="s">
        <v>108</v>
      </c>
      <c r="E31" s="111">
        <v>8036.7</v>
      </c>
    </row>
    <row r="32" spans="1:6" x14ac:dyDescent="0.25">
      <c r="A32" t="s">
        <v>109</v>
      </c>
      <c r="E32" s="111">
        <v>97.5</v>
      </c>
    </row>
    <row r="33" spans="1:6" x14ac:dyDescent="0.25">
      <c r="E33" s="111"/>
      <c r="F33" s="119"/>
    </row>
    <row r="34" spans="1:6" ht="18" x14ac:dyDescent="0.25">
      <c r="A34" s="112" t="s">
        <v>113</v>
      </c>
      <c r="B34" s="113"/>
      <c r="C34" s="113"/>
      <c r="D34" s="113"/>
      <c r="E34" s="114">
        <f>SUM(E31:E32)</f>
        <v>8134.2</v>
      </c>
      <c r="F34" s="119"/>
    </row>
  </sheetData>
  <pageMargins left="0.7" right="0.7" top="0.75" bottom="0.75" header="0.3" footer="0.3"/>
  <pageSetup orientation="portrait" verticalDpi="599" r:id="rId1"/>
  <headerFooter>
    <oddHeader xml:space="preserve">&amp;C&amp;"Arial,Bold"&amp;18Residential Waste Diversion Rates 2011&amp;"-,Regular"&amp;11
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9"/>
  <sheetViews>
    <sheetView view="pageLayout" zoomScaleNormal="100" workbookViewId="0">
      <selection activeCell="D15" sqref="C15:D15"/>
    </sheetView>
  </sheetViews>
  <sheetFormatPr defaultRowHeight="15" x14ac:dyDescent="0.25"/>
  <sheetData>
    <row r="2" spans="1:5" ht="18" x14ac:dyDescent="0.25">
      <c r="A2" s="108" t="s">
        <v>59</v>
      </c>
      <c r="B2" s="108"/>
      <c r="C2" s="108"/>
      <c r="D2" s="108" t="s">
        <v>60</v>
      </c>
      <c r="E2" s="108"/>
    </row>
    <row r="3" spans="1:5" x14ac:dyDescent="0.25">
      <c r="A3" s="22"/>
      <c r="B3" s="22"/>
      <c r="C3" s="22"/>
      <c r="D3" s="22"/>
      <c r="E3" s="22"/>
    </row>
    <row r="4" spans="1:5" x14ac:dyDescent="0.25">
      <c r="A4" s="109">
        <v>40810</v>
      </c>
      <c r="B4" s="22"/>
      <c r="C4" s="22"/>
      <c r="D4" s="22">
        <v>245</v>
      </c>
      <c r="E4" s="22" t="s">
        <v>54</v>
      </c>
    </row>
    <row r="5" spans="1:5" x14ac:dyDescent="0.25">
      <c r="A5" s="22"/>
      <c r="B5" s="22"/>
      <c r="C5" s="22"/>
      <c r="D5" s="22"/>
      <c r="E5" s="22"/>
    </row>
    <row r="6" spans="1:5" ht="15.75" thickBot="1" x14ac:dyDescent="0.3">
      <c r="A6" s="110">
        <v>40817</v>
      </c>
      <c r="B6" s="24"/>
      <c r="C6" s="24"/>
      <c r="D6" s="24">
        <v>260</v>
      </c>
      <c r="E6" s="24" t="s">
        <v>54</v>
      </c>
    </row>
    <row r="7" spans="1:5" ht="15.75" thickTop="1" x14ac:dyDescent="0.25">
      <c r="A7" s="22"/>
      <c r="B7" s="22"/>
      <c r="C7" s="22"/>
      <c r="D7" s="22"/>
      <c r="E7" s="22"/>
    </row>
    <row r="8" spans="1:5" ht="15.75" x14ac:dyDescent="0.25">
      <c r="A8" s="89" t="s">
        <v>91</v>
      </c>
      <c r="B8" s="89"/>
      <c r="C8" s="89"/>
      <c r="D8" s="89">
        <f>SUM(D4:D7)</f>
        <v>505</v>
      </c>
      <c r="E8" s="89" t="s">
        <v>54</v>
      </c>
    </row>
    <row r="9" spans="1:5" ht="15.75" x14ac:dyDescent="0.25">
      <c r="A9" s="89"/>
      <c r="B9" s="89"/>
      <c r="C9" s="89"/>
      <c r="D9" s="89">
        <f>505/2000</f>
        <v>0.2525</v>
      </c>
      <c r="E9" s="89" t="s">
        <v>53</v>
      </c>
    </row>
  </sheetData>
  <pageMargins left="0.7" right="0.7" top="0.75" bottom="0.75" header="0.3" footer="0.3"/>
  <pageSetup orientation="portrait" r:id="rId1"/>
  <headerFooter>
    <oddHeader xml:space="preserve">&amp;C&amp;"Arial,Bold"&amp;16Special Event Recycling Trailers   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3"/>
  <sheetViews>
    <sheetView view="pageLayout" zoomScaleNormal="100" workbookViewId="0">
      <selection activeCell="F23" sqref="A1:F23"/>
    </sheetView>
  </sheetViews>
  <sheetFormatPr defaultRowHeight="15" x14ac:dyDescent="0.25"/>
  <cols>
    <col min="1" max="1" width="18.42578125" customWidth="1"/>
    <col min="2" max="2" width="10" customWidth="1"/>
    <col min="3" max="3" width="14.28515625" customWidth="1"/>
    <col min="4" max="4" width="18.28515625" bestFit="1" customWidth="1"/>
  </cols>
  <sheetData>
    <row r="1" spans="1:5" ht="18" x14ac:dyDescent="0.25">
      <c r="A1" s="47"/>
      <c r="B1" s="47"/>
      <c r="C1" s="47"/>
      <c r="D1" s="47"/>
      <c r="E1" s="47"/>
    </row>
    <row r="2" spans="1:5" x14ac:dyDescent="0.25">
      <c r="A2" s="22"/>
      <c r="B2" s="22"/>
      <c r="C2" s="22"/>
      <c r="D2" s="22"/>
      <c r="E2" s="22"/>
    </row>
    <row r="3" spans="1:5" ht="18" x14ac:dyDescent="0.25">
      <c r="A3" s="48" t="s">
        <v>58</v>
      </c>
      <c r="B3" s="48"/>
      <c r="C3" s="48" t="s">
        <v>100</v>
      </c>
      <c r="D3" s="49" t="s">
        <v>101</v>
      </c>
      <c r="E3" s="22"/>
    </row>
    <row r="4" spans="1:5" ht="18" x14ac:dyDescent="0.25">
      <c r="A4" s="50" t="s">
        <v>61</v>
      </c>
      <c r="B4" s="51"/>
      <c r="C4" s="51">
        <v>612.66</v>
      </c>
      <c r="D4" s="52">
        <f t="shared" ref="D4:D14" si="0">C4*2000</f>
        <v>1225320</v>
      </c>
      <c r="E4" s="22"/>
    </row>
    <row r="5" spans="1:5" ht="18" x14ac:dyDescent="0.25">
      <c r="A5" s="50" t="s">
        <v>62</v>
      </c>
      <c r="B5" s="51"/>
      <c r="C5" s="51">
        <v>578.51</v>
      </c>
      <c r="D5" s="52">
        <f t="shared" si="0"/>
        <v>1157020</v>
      </c>
      <c r="E5" s="22"/>
    </row>
    <row r="6" spans="1:5" ht="18" x14ac:dyDescent="0.25">
      <c r="A6" s="50" t="s">
        <v>63</v>
      </c>
      <c r="B6" s="51"/>
      <c r="C6" s="51">
        <v>711.45</v>
      </c>
      <c r="D6" s="52">
        <f t="shared" si="0"/>
        <v>1422900</v>
      </c>
      <c r="E6" s="22"/>
    </row>
    <row r="7" spans="1:5" ht="18" x14ac:dyDescent="0.25">
      <c r="A7" s="50" t="s">
        <v>64</v>
      </c>
      <c r="B7" s="51"/>
      <c r="C7" s="51">
        <v>709.35</v>
      </c>
      <c r="D7" s="52">
        <f t="shared" si="0"/>
        <v>1418700</v>
      </c>
      <c r="E7" s="22"/>
    </row>
    <row r="8" spans="1:5" ht="18" x14ac:dyDescent="0.25">
      <c r="A8" s="50" t="s">
        <v>74</v>
      </c>
      <c r="B8" s="51"/>
      <c r="C8" s="51">
        <v>735.57</v>
      </c>
      <c r="D8" s="52">
        <f t="shared" si="0"/>
        <v>1471140</v>
      </c>
      <c r="E8" s="22"/>
    </row>
    <row r="9" spans="1:5" ht="18" x14ac:dyDescent="0.25">
      <c r="A9" s="50" t="s">
        <v>66</v>
      </c>
      <c r="B9" s="51"/>
      <c r="C9" s="51">
        <v>767.27</v>
      </c>
      <c r="D9" s="52">
        <f t="shared" si="0"/>
        <v>1534540</v>
      </c>
      <c r="E9" s="22"/>
    </row>
    <row r="10" spans="1:5" ht="18" x14ac:dyDescent="0.25">
      <c r="A10" s="50" t="s">
        <v>68</v>
      </c>
      <c r="B10" s="51"/>
      <c r="C10" s="51">
        <v>666.28</v>
      </c>
      <c r="D10" s="52">
        <f t="shared" si="0"/>
        <v>1332560</v>
      </c>
      <c r="E10" s="22"/>
    </row>
    <row r="11" spans="1:5" ht="18" x14ac:dyDescent="0.25">
      <c r="A11" s="50" t="s">
        <v>69</v>
      </c>
      <c r="B11" s="51"/>
      <c r="C11" s="51">
        <v>745.11</v>
      </c>
      <c r="D11" s="52">
        <f t="shared" si="0"/>
        <v>1490220</v>
      </c>
      <c r="E11" s="22"/>
    </row>
    <row r="12" spans="1:5" ht="18" x14ac:dyDescent="0.25">
      <c r="A12" s="50" t="s">
        <v>70</v>
      </c>
      <c r="B12" s="51"/>
      <c r="C12" s="51">
        <v>686.18</v>
      </c>
      <c r="D12" s="52">
        <f t="shared" si="0"/>
        <v>1372360</v>
      </c>
      <c r="E12" s="22"/>
    </row>
    <row r="13" spans="1:5" ht="18" x14ac:dyDescent="0.25">
      <c r="A13" s="50" t="s">
        <v>71</v>
      </c>
      <c r="B13" s="51"/>
      <c r="C13" s="51">
        <v>636.64</v>
      </c>
      <c r="D13" s="52">
        <f t="shared" si="0"/>
        <v>1273280</v>
      </c>
      <c r="E13" s="22"/>
    </row>
    <row r="14" spans="1:5" ht="18" x14ac:dyDescent="0.25">
      <c r="A14" s="50" t="s">
        <v>72</v>
      </c>
      <c r="B14" s="53"/>
      <c r="C14" s="53">
        <v>725.84</v>
      </c>
      <c r="D14" s="54">
        <f t="shared" si="0"/>
        <v>1451680</v>
      </c>
      <c r="E14" s="22"/>
    </row>
    <row r="15" spans="1:5" ht="18.75" thickBot="1" x14ac:dyDescent="0.3">
      <c r="A15" s="55" t="s">
        <v>73</v>
      </c>
      <c r="B15" s="56"/>
      <c r="C15" s="56">
        <v>691.98</v>
      </c>
      <c r="D15" s="57">
        <f>C15*2000</f>
        <v>1383960</v>
      </c>
      <c r="E15" s="22"/>
    </row>
    <row r="16" spans="1:5" ht="18.75" thickTop="1" x14ac:dyDescent="0.25">
      <c r="A16" s="58"/>
      <c r="B16" s="53"/>
      <c r="C16" s="53"/>
      <c r="D16" s="54"/>
      <c r="E16" s="22"/>
    </row>
    <row r="17" spans="1:5" ht="18" x14ac:dyDescent="0.25">
      <c r="A17" s="47" t="s">
        <v>86</v>
      </c>
      <c r="B17" s="47"/>
      <c r="C17" s="59">
        <f>SUM(C4:C15)</f>
        <v>8266.84</v>
      </c>
      <c r="D17" s="59">
        <f>SUM(D4:D15)</f>
        <v>16533680</v>
      </c>
      <c r="E17" s="13" t="s">
        <v>54</v>
      </c>
    </row>
    <row r="18" spans="1:5" x14ac:dyDescent="0.25">
      <c r="A18" s="22"/>
      <c r="B18" s="22"/>
      <c r="C18" s="22"/>
      <c r="D18" s="22"/>
      <c r="E18" s="22"/>
    </row>
    <row r="19" spans="1:5" x14ac:dyDescent="0.25">
      <c r="A19" s="22"/>
      <c r="B19" s="22"/>
      <c r="C19" s="22"/>
      <c r="D19" s="22"/>
      <c r="E19" s="22"/>
    </row>
    <row r="20" spans="1:5" x14ac:dyDescent="0.25">
      <c r="A20" s="22"/>
      <c r="B20" s="22"/>
      <c r="C20" s="22"/>
      <c r="D20" s="22"/>
      <c r="E20" s="22"/>
    </row>
    <row r="23" spans="1:5" x14ac:dyDescent="0.25">
      <c r="D23" s="19"/>
    </row>
  </sheetData>
  <pageMargins left="0.7" right="0.7" top="0.75" bottom="0.75" header="0.3" footer="0.3"/>
  <pageSetup orientation="portrait" r:id="rId1"/>
  <headerFooter>
    <oddHeader xml:space="preserve">&amp;C&amp;"Arial,Bold"&amp;16Amount of Residential Waste Landfilled in 2011   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Layout" zoomScaleNormal="100" workbookViewId="0">
      <selection activeCell="G25" sqref="G25"/>
    </sheetView>
  </sheetViews>
  <sheetFormatPr defaultRowHeight="15" x14ac:dyDescent="0.25"/>
  <cols>
    <col min="3" max="3" width="13.85546875" customWidth="1"/>
    <col min="4" max="4" width="4.85546875" customWidth="1"/>
    <col min="5" max="5" width="9.140625" hidden="1" customWidth="1"/>
    <col min="6" max="6" width="2.85546875" hidden="1" customWidth="1"/>
    <col min="7" max="7" width="9.28515625" customWidth="1"/>
    <col min="8" max="8" width="16.5703125" customWidth="1"/>
    <col min="9" max="9" width="13" customWidth="1"/>
    <col min="11" max="11" width="9.140625" customWidth="1"/>
  </cols>
  <sheetData>
    <row r="1" spans="1:11" ht="23.25" x14ac:dyDescent="0.35">
      <c r="A1" s="4"/>
      <c r="B1" s="4"/>
      <c r="C1" s="4"/>
      <c r="D1" s="4"/>
      <c r="E1" s="4"/>
    </row>
    <row r="3" spans="1:11" x14ac:dyDescent="0.25">
      <c r="A3" s="22"/>
      <c r="B3" s="22"/>
      <c r="C3" s="22"/>
      <c r="D3" s="22"/>
      <c r="E3" s="22"/>
      <c r="F3" s="22"/>
      <c r="G3" s="22"/>
      <c r="H3" s="22"/>
      <c r="I3" s="22"/>
    </row>
    <row r="4" spans="1:11" ht="18" x14ac:dyDescent="0.25">
      <c r="A4" s="60" t="s">
        <v>82</v>
      </c>
      <c r="B4" s="60"/>
      <c r="C4" s="60"/>
      <c r="D4" s="60"/>
      <c r="E4" s="60"/>
      <c r="F4" s="60"/>
      <c r="G4" s="60" t="s">
        <v>105</v>
      </c>
      <c r="H4" s="61"/>
      <c r="I4" s="62"/>
      <c r="J4" s="46"/>
      <c r="K4" s="9"/>
    </row>
    <row r="5" spans="1:11" x14ac:dyDescent="0.25">
      <c r="A5" s="22"/>
      <c r="B5" s="22"/>
      <c r="C5" s="22"/>
      <c r="D5" s="22"/>
      <c r="E5" s="22"/>
      <c r="F5" s="22"/>
      <c r="G5" s="22"/>
      <c r="H5" s="22"/>
      <c r="I5" s="22"/>
    </row>
    <row r="6" spans="1:11" x14ac:dyDescent="0.25">
      <c r="A6" s="22" t="s">
        <v>44</v>
      </c>
      <c r="B6" s="22"/>
      <c r="C6" s="22"/>
      <c r="D6" s="22"/>
      <c r="E6" s="22"/>
      <c r="F6" s="22"/>
      <c r="G6" s="22"/>
      <c r="H6" s="23">
        <f>'Yard Waste'!C18</f>
        <v>8190000</v>
      </c>
      <c r="I6" s="22" t="s">
        <v>54</v>
      </c>
    </row>
    <row r="7" spans="1:11" x14ac:dyDescent="0.25">
      <c r="A7" s="22"/>
      <c r="B7" s="22"/>
      <c r="C7" s="22"/>
      <c r="D7" s="22"/>
      <c r="E7" s="22"/>
      <c r="F7" s="22"/>
      <c r="G7" s="22"/>
      <c r="H7" s="22"/>
      <c r="I7" s="22"/>
    </row>
    <row r="8" spans="1:11" x14ac:dyDescent="0.25">
      <c r="A8" s="22" t="s">
        <v>80</v>
      </c>
      <c r="B8" s="22"/>
      <c r="C8" s="22"/>
      <c r="D8" s="22"/>
      <c r="E8" s="22"/>
      <c r="F8" s="22"/>
      <c r="G8" s="22"/>
      <c r="H8" s="23">
        <f>Glass!C31</f>
        <v>150400</v>
      </c>
      <c r="I8" s="22" t="s">
        <v>52</v>
      </c>
    </row>
    <row r="9" spans="1:11" x14ac:dyDescent="0.25">
      <c r="A9" s="22"/>
      <c r="B9" s="22"/>
      <c r="C9" s="22"/>
      <c r="D9" s="22"/>
      <c r="E9" s="22"/>
      <c r="F9" s="22"/>
      <c r="G9" s="22"/>
      <c r="H9" s="63"/>
      <c r="I9" s="22"/>
    </row>
    <row r="10" spans="1:11" x14ac:dyDescent="0.25">
      <c r="A10" s="22" t="s">
        <v>45</v>
      </c>
      <c r="B10" s="22"/>
      <c r="C10" s="22"/>
      <c r="D10" s="22"/>
      <c r="E10" s="22"/>
      <c r="F10" s="22"/>
      <c r="G10" s="22"/>
      <c r="H10" s="64">
        <f>'Recycling Drop-Offs'!E15</f>
        <v>350795</v>
      </c>
      <c r="I10" s="22" t="s">
        <v>52</v>
      </c>
    </row>
    <row r="11" spans="1:11" x14ac:dyDescent="0.25">
      <c r="A11" s="22"/>
      <c r="B11" s="22"/>
      <c r="C11" s="22"/>
      <c r="D11" s="22"/>
      <c r="E11" s="22"/>
      <c r="F11" s="22"/>
      <c r="G11" s="22"/>
      <c r="H11" s="63"/>
      <c r="I11" s="22"/>
    </row>
    <row r="12" spans="1:11" x14ac:dyDescent="0.25">
      <c r="A12" s="22" t="s">
        <v>46</v>
      </c>
      <c r="B12" s="22"/>
      <c r="C12" s="22"/>
      <c r="D12" s="22"/>
      <c r="E12" s="22"/>
      <c r="F12" s="22"/>
      <c r="G12" s="22"/>
      <c r="H12" s="65">
        <f>'Single Stream Recycling'!C16</f>
        <v>5132200</v>
      </c>
      <c r="I12" s="22" t="s">
        <v>54</v>
      </c>
    </row>
    <row r="13" spans="1:11" x14ac:dyDescent="0.25">
      <c r="A13" s="22"/>
      <c r="B13" s="22"/>
      <c r="C13" s="22"/>
      <c r="D13" s="22"/>
      <c r="E13" s="22"/>
      <c r="F13" s="22"/>
      <c r="G13" s="22"/>
      <c r="H13" s="63"/>
      <c r="I13" s="22"/>
    </row>
    <row r="14" spans="1:11" x14ac:dyDescent="0.25">
      <c r="A14" s="22" t="s">
        <v>79</v>
      </c>
      <c r="B14" s="22"/>
      <c r="C14" s="22"/>
      <c r="D14" s="22"/>
      <c r="E14" s="22"/>
      <c r="F14" s="22"/>
      <c r="G14" s="22"/>
      <c r="H14" s="64">
        <f>'Household Hazardous Waste'!D68</f>
        <v>18983</v>
      </c>
      <c r="I14" s="22" t="s">
        <v>52</v>
      </c>
    </row>
    <row r="15" spans="1:11" x14ac:dyDescent="0.25">
      <c r="A15" s="22"/>
      <c r="B15" s="22"/>
      <c r="C15" s="22"/>
      <c r="D15" s="22"/>
      <c r="E15" s="22"/>
      <c r="F15" s="22"/>
      <c r="G15" s="22"/>
      <c r="H15" s="63"/>
      <c r="I15" s="22"/>
    </row>
    <row r="16" spans="1:11" x14ac:dyDescent="0.25">
      <c r="A16" s="22" t="s">
        <v>47</v>
      </c>
      <c r="B16" s="22"/>
      <c r="C16" s="22"/>
      <c r="D16" s="22"/>
      <c r="E16" s="22"/>
      <c r="F16" s="22"/>
      <c r="G16" s="22"/>
      <c r="H16" s="65">
        <f>'Electronic Waste'!B46</f>
        <v>44015</v>
      </c>
      <c r="I16" s="22" t="s">
        <v>52</v>
      </c>
    </row>
    <row r="17" spans="1:9" x14ac:dyDescent="0.25">
      <c r="A17" s="22"/>
      <c r="B17" s="22"/>
      <c r="C17" s="22"/>
      <c r="D17" s="22"/>
      <c r="E17" s="22"/>
      <c r="F17" s="22"/>
      <c r="G17" s="22"/>
      <c r="H17" s="63"/>
      <c r="I17" s="22"/>
    </row>
    <row r="18" spans="1:9" ht="15.75" thickBot="1" x14ac:dyDescent="0.3">
      <c r="A18" s="24" t="s">
        <v>75</v>
      </c>
      <c r="B18" s="24"/>
      <c r="C18" s="24"/>
      <c r="D18" s="24"/>
      <c r="E18" s="24"/>
      <c r="F18" s="24"/>
      <c r="G18" s="24"/>
      <c r="H18" s="66">
        <f>'Recycling Trailers'!D8</f>
        <v>505</v>
      </c>
      <c r="I18" s="24" t="s">
        <v>52</v>
      </c>
    </row>
    <row r="19" spans="1:9" ht="15.75" thickTop="1" x14ac:dyDescent="0.25">
      <c r="A19" s="26"/>
      <c r="B19" s="26"/>
      <c r="C19" s="26"/>
      <c r="D19" s="26"/>
      <c r="E19" s="26"/>
      <c r="F19" s="26"/>
      <c r="G19" s="22"/>
      <c r="H19" s="67"/>
      <c r="I19" s="26"/>
    </row>
    <row r="20" spans="1:9" x14ac:dyDescent="0.25">
      <c r="A20" s="13" t="s">
        <v>76</v>
      </c>
      <c r="B20" s="13"/>
      <c r="C20" s="22"/>
      <c r="D20" s="22"/>
      <c r="E20" s="22"/>
      <c r="F20" s="22"/>
      <c r="G20" s="22"/>
      <c r="H20" s="68">
        <f>SUM(H6:H19)</f>
        <v>13886898</v>
      </c>
      <c r="I20" s="13" t="s">
        <v>52</v>
      </c>
    </row>
    <row r="21" spans="1:9" x14ac:dyDescent="0.25">
      <c r="A21" s="22"/>
      <c r="B21" s="22"/>
      <c r="C21" s="22"/>
      <c r="D21" s="22"/>
      <c r="E21" s="22"/>
      <c r="F21" s="22"/>
      <c r="G21" s="22"/>
      <c r="H21" s="69">
        <f>H20/2000</f>
        <v>6943.4489999999996</v>
      </c>
      <c r="I21" s="13" t="s">
        <v>53</v>
      </c>
    </row>
    <row r="22" spans="1:9" x14ac:dyDescent="0.25">
      <c r="A22" s="22"/>
      <c r="B22" s="22"/>
      <c r="C22" s="22"/>
      <c r="D22" s="22"/>
      <c r="E22" s="22"/>
      <c r="F22" s="22"/>
      <c r="G22" s="22"/>
      <c r="H22" s="22"/>
      <c r="I22" s="22"/>
    </row>
  </sheetData>
  <pageMargins left="0.7" right="0.7" top="0.75" bottom="0.75" header="0.3" footer="0.3"/>
  <pageSetup orientation="portrait" r:id="rId1"/>
  <headerFooter>
    <oddHeader xml:space="preserve">&amp;C&amp;"Arial,Bold"&amp;16Total Waste Diversion by Program   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2"/>
  <sheetViews>
    <sheetView view="pageLayout" zoomScaleNormal="100" workbookViewId="0">
      <selection activeCell="C29" sqref="C29"/>
    </sheetView>
  </sheetViews>
  <sheetFormatPr defaultRowHeight="15" x14ac:dyDescent="0.25"/>
  <cols>
    <col min="1" max="1" width="15.7109375" bestFit="1" customWidth="1"/>
    <col min="3" max="3" width="26.85546875" customWidth="1"/>
  </cols>
  <sheetData>
    <row r="1" spans="1:5" ht="23.25" x14ac:dyDescent="0.35">
      <c r="A1" s="11"/>
    </row>
    <row r="3" spans="1:5" ht="18" x14ac:dyDescent="0.25">
      <c r="A3" s="60" t="s">
        <v>58</v>
      </c>
      <c r="B3" s="70"/>
      <c r="C3" s="60" t="s">
        <v>83</v>
      </c>
      <c r="D3" s="22"/>
      <c r="E3" s="22"/>
    </row>
    <row r="4" spans="1:5" x14ac:dyDescent="0.25">
      <c r="A4" s="22" t="s">
        <v>61</v>
      </c>
      <c r="B4" s="22"/>
      <c r="C4" s="23">
        <v>2100</v>
      </c>
      <c r="D4" s="22"/>
      <c r="E4" s="22"/>
    </row>
    <row r="5" spans="1:5" x14ac:dyDescent="0.25">
      <c r="A5" s="22" t="s">
        <v>62</v>
      </c>
      <c r="B5" s="22"/>
      <c r="C5" s="23">
        <v>2100</v>
      </c>
      <c r="D5" s="22"/>
      <c r="E5" s="22"/>
    </row>
    <row r="6" spans="1:5" x14ac:dyDescent="0.25">
      <c r="A6" s="22" t="s">
        <v>63</v>
      </c>
      <c r="B6" s="22"/>
      <c r="C6" s="23">
        <v>2100</v>
      </c>
      <c r="D6" s="22"/>
      <c r="E6" s="22"/>
    </row>
    <row r="7" spans="1:5" x14ac:dyDescent="0.25">
      <c r="A7" s="22" t="s">
        <v>64</v>
      </c>
      <c r="B7" s="22"/>
      <c r="C7" s="23">
        <v>2100</v>
      </c>
      <c r="D7" s="22"/>
      <c r="E7" s="22"/>
    </row>
    <row r="8" spans="1:5" x14ac:dyDescent="0.25">
      <c r="A8" s="22" t="s">
        <v>74</v>
      </c>
      <c r="B8" s="22"/>
      <c r="C8" s="23">
        <v>2100</v>
      </c>
      <c r="D8" s="22"/>
      <c r="E8" s="22"/>
    </row>
    <row r="9" spans="1:5" x14ac:dyDescent="0.25">
      <c r="A9" s="22" t="s">
        <v>66</v>
      </c>
      <c r="B9" s="22"/>
      <c r="C9" s="23">
        <v>2100</v>
      </c>
      <c r="D9" s="22"/>
      <c r="E9" s="22"/>
    </row>
    <row r="10" spans="1:5" x14ac:dyDescent="0.25">
      <c r="A10" s="22" t="s">
        <v>68</v>
      </c>
      <c r="B10" s="22"/>
      <c r="C10" s="23">
        <v>2100</v>
      </c>
      <c r="D10" s="22"/>
      <c r="E10" s="22"/>
    </row>
    <row r="11" spans="1:5" x14ac:dyDescent="0.25">
      <c r="A11" s="22" t="s">
        <v>69</v>
      </c>
      <c r="B11" s="22"/>
      <c r="C11" s="23">
        <v>2100</v>
      </c>
      <c r="D11" s="22"/>
      <c r="E11" s="22"/>
    </row>
    <row r="12" spans="1:5" x14ac:dyDescent="0.25">
      <c r="A12" s="22" t="s">
        <v>70</v>
      </c>
      <c r="B12" s="22"/>
      <c r="C12" s="23">
        <v>2100</v>
      </c>
      <c r="D12" s="22"/>
      <c r="E12" s="22"/>
    </row>
    <row r="13" spans="1:5" x14ac:dyDescent="0.25">
      <c r="A13" s="22" t="s">
        <v>71</v>
      </c>
      <c r="B13" s="22"/>
      <c r="C13" s="23">
        <v>2100</v>
      </c>
      <c r="D13" s="22"/>
      <c r="E13" s="22"/>
    </row>
    <row r="14" spans="1:5" x14ac:dyDescent="0.25">
      <c r="A14" s="22" t="s">
        <v>72</v>
      </c>
      <c r="B14" s="22"/>
      <c r="C14" s="23">
        <v>2100</v>
      </c>
      <c r="D14" s="22"/>
      <c r="E14" s="22"/>
    </row>
    <row r="15" spans="1:5" x14ac:dyDescent="0.25">
      <c r="A15" s="71" t="s">
        <v>73</v>
      </c>
      <c r="B15" s="71"/>
      <c r="C15" s="72">
        <v>2100</v>
      </c>
      <c r="D15" s="22"/>
      <c r="E15" s="22"/>
    </row>
    <row r="16" spans="1:5" ht="15.75" thickBot="1" x14ac:dyDescent="0.3">
      <c r="A16" s="73" t="s">
        <v>90</v>
      </c>
      <c r="B16" s="73"/>
      <c r="C16" s="74">
        <f>SUM(C4:C15)</f>
        <v>25200</v>
      </c>
      <c r="D16" s="22" t="s">
        <v>84</v>
      </c>
      <c r="E16" s="22"/>
    </row>
    <row r="17" spans="1:5" ht="15.75" thickTop="1" x14ac:dyDescent="0.25">
      <c r="A17" s="22"/>
      <c r="B17" s="22"/>
      <c r="C17" s="22"/>
      <c r="D17" s="22"/>
      <c r="E17" s="22"/>
    </row>
    <row r="18" spans="1:5" x14ac:dyDescent="0.25">
      <c r="A18" s="13" t="s">
        <v>91</v>
      </c>
      <c r="B18" s="22"/>
      <c r="C18" s="75">
        <f>C16*325</f>
        <v>8190000</v>
      </c>
      <c r="D18" s="13" t="s">
        <v>54</v>
      </c>
      <c r="E18" s="22"/>
    </row>
    <row r="19" spans="1:5" x14ac:dyDescent="0.25">
      <c r="A19" s="22"/>
      <c r="B19" s="22"/>
      <c r="C19" s="76">
        <f>C18/2000</f>
        <v>4095</v>
      </c>
      <c r="D19" s="13" t="s">
        <v>53</v>
      </c>
      <c r="E19" s="22"/>
    </row>
    <row r="20" spans="1:5" x14ac:dyDescent="0.25">
      <c r="A20" s="22"/>
      <c r="B20" s="22"/>
      <c r="C20" s="30"/>
      <c r="D20" s="22"/>
      <c r="E20" s="22"/>
    </row>
    <row r="21" spans="1:5" x14ac:dyDescent="0.25">
      <c r="A21" s="22"/>
      <c r="B21" s="22"/>
      <c r="C21" s="30"/>
      <c r="D21" s="22"/>
      <c r="E21" s="22"/>
    </row>
    <row r="22" spans="1:5" x14ac:dyDescent="0.25">
      <c r="A22" s="22" t="s">
        <v>85</v>
      </c>
      <c r="B22" s="22" t="s">
        <v>78</v>
      </c>
      <c r="C22" s="22"/>
      <c r="D22" s="22"/>
      <c r="E22" s="22"/>
    </row>
  </sheetData>
  <pageMargins left="0.7" right="0.7" top="0.75" bottom="0.75" header="0.3" footer="0.3"/>
  <pageSetup orientation="portrait" r:id="rId1"/>
  <headerFooter>
    <oddHeader xml:space="preserve">&amp;C&amp;"Arial,Bold"&amp;16Yard Waste Site&amp;"Arial,Regular"
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Layout" topLeftCell="A7" zoomScaleNormal="100" workbookViewId="0">
      <selection activeCell="C32" sqref="C32"/>
    </sheetView>
  </sheetViews>
  <sheetFormatPr defaultRowHeight="15" x14ac:dyDescent="0.25"/>
  <cols>
    <col min="1" max="1" width="12" bestFit="1" customWidth="1"/>
    <col min="2" max="2" width="12.5703125" customWidth="1"/>
    <col min="3" max="3" width="13.7109375" bestFit="1" customWidth="1"/>
    <col min="4" max="4" width="4.42578125" customWidth="1"/>
    <col min="5" max="5" width="22.85546875" bestFit="1" customWidth="1"/>
    <col min="8" max="8" width="12.5703125" bestFit="1" customWidth="1"/>
    <col min="9" max="9" width="12.28515625" bestFit="1" customWidth="1"/>
  </cols>
  <sheetData>
    <row r="1" spans="1:9" ht="23.25" x14ac:dyDescent="0.35">
      <c r="A1" s="11"/>
    </row>
    <row r="3" spans="1:9" x14ac:dyDescent="0.25">
      <c r="A3" s="13" t="s">
        <v>87</v>
      </c>
      <c r="B3" s="13"/>
      <c r="C3" s="13"/>
      <c r="D3" s="14"/>
    </row>
    <row r="5" spans="1:9" ht="16.5" thickBot="1" x14ac:dyDescent="0.3">
      <c r="A5" s="37" t="s">
        <v>49</v>
      </c>
      <c r="B5" s="38"/>
      <c r="C5" s="37" t="s">
        <v>50</v>
      </c>
      <c r="D5" s="39"/>
      <c r="E5" s="37" t="s">
        <v>51</v>
      </c>
      <c r="F5" s="5"/>
      <c r="G5" s="5"/>
    </row>
    <row r="6" spans="1:9" x14ac:dyDescent="0.25">
      <c r="A6" s="16">
        <v>40526</v>
      </c>
      <c r="C6" s="15"/>
      <c r="E6" s="15"/>
      <c r="F6" s="5"/>
      <c r="G6" s="5"/>
    </row>
    <row r="7" spans="1:9" x14ac:dyDescent="0.25">
      <c r="A7" s="16">
        <v>40546</v>
      </c>
      <c r="C7" s="16">
        <v>40546</v>
      </c>
      <c r="E7" s="15"/>
      <c r="F7" s="5"/>
      <c r="G7" s="5"/>
    </row>
    <row r="8" spans="1:9" x14ac:dyDescent="0.25">
      <c r="A8" s="16">
        <v>40561</v>
      </c>
      <c r="C8" s="16">
        <v>40581</v>
      </c>
      <c r="E8" s="15"/>
      <c r="F8" s="5"/>
      <c r="G8" s="5"/>
    </row>
    <row r="9" spans="1:9" ht="18.75" x14ac:dyDescent="0.3">
      <c r="A9" s="17">
        <v>40581</v>
      </c>
      <c r="C9" s="15"/>
      <c r="E9" s="15"/>
      <c r="F9" s="5"/>
      <c r="G9" s="5"/>
      <c r="I9" s="2"/>
    </row>
    <row r="10" spans="1:9" x14ac:dyDescent="0.25">
      <c r="A10" s="32"/>
      <c r="B10" s="40">
        <v>21.2</v>
      </c>
      <c r="C10" s="34"/>
      <c r="D10" s="33"/>
      <c r="E10" s="32"/>
      <c r="F10" s="5"/>
      <c r="G10" s="5"/>
    </row>
    <row r="11" spans="1:9" x14ac:dyDescent="0.25">
      <c r="A11" s="16">
        <v>40602</v>
      </c>
      <c r="B11" s="41"/>
      <c r="C11" s="15"/>
      <c r="E11" s="15"/>
      <c r="F11" s="5"/>
      <c r="G11" s="5"/>
    </row>
    <row r="12" spans="1:9" x14ac:dyDescent="0.25">
      <c r="A12" s="16">
        <v>40619</v>
      </c>
      <c r="B12" s="41"/>
      <c r="C12" s="16">
        <v>40619</v>
      </c>
      <c r="E12" s="15"/>
      <c r="F12" s="5"/>
      <c r="G12" s="5"/>
    </row>
    <row r="13" spans="1:9" x14ac:dyDescent="0.25">
      <c r="A13" s="16">
        <v>40633</v>
      </c>
      <c r="B13" s="41"/>
      <c r="C13" s="16">
        <v>40633</v>
      </c>
      <c r="E13" s="15"/>
      <c r="F13" s="5"/>
      <c r="G13" s="5"/>
    </row>
    <row r="14" spans="1:9" x14ac:dyDescent="0.25">
      <c r="A14" s="16">
        <v>40648</v>
      </c>
      <c r="B14" s="41"/>
      <c r="C14" s="16">
        <v>40654</v>
      </c>
      <c r="E14" s="15"/>
      <c r="F14" s="5"/>
      <c r="G14" s="5"/>
    </row>
    <row r="15" spans="1:9" x14ac:dyDescent="0.25">
      <c r="A15" s="16">
        <v>40667</v>
      </c>
      <c r="B15" s="41"/>
      <c r="C15" s="16">
        <v>40667</v>
      </c>
      <c r="E15" s="15"/>
      <c r="F15" s="5"/>
      <c r="G15" s="5"/>
    </row>
    <row r="16" spans="1:9" x14ac:dyDescent="0.25">
      <c r="A16" s="16">
        <v>40686</v>
      </c>
      <c r="B16" s="41"/>
      <c r="C16" s="16">
        <v>40689</v>
      </c>
      <c r="E16" s="15"/>
      <c r="F16" s="5"/>
      <c r="G16" s="5"/>
    </row>
    <row r="17" spans="1:7" x14ac:dyDescent="0.25">
      <c r="A17" s="32"/>
      <c r="B17" s="40">
        <v>23.1</v>
      </c>
      <c r="C17" s="32"/>
      <c r="D17" s="35"/>
      <c r="E17" s="32"/>
      <c r="F17" s="5"/>
      <c r="G17" s="5"/>
    </row>
    <row r="18" spans="1:7" x14ac:dyDescent="0.25">
      <c r="A18" s="18">
        <v>40710</v>
      </c>
      <c r="B18" s="41"/>
      <c r="C18" s="16">
        <v>40710</v>
      </c>
      <c r="E18" s="15"/>
      <c r="F18" s="5"/>
      <c r="G18" s="5"/>
    </row>
    <row r="19" spans="1:7" x14ac:dyDescent="0.25">
      <c r="A19" s="16">
        <v>40724</v>
      </c>
      <c r="B19" s="41"/>
      <c r="C19" s="16">
        <v>40724</v>
      </c>
      <c r="E19" s="15"/>
      <c r="F19" s="5"/>
      <c r="G19" s="5"/>
    </row>
    <row r="20" spans="1:7" x14ac:dyDescent="0.25">
      <c r="A20" s="16">
        <v>40739</v>
      </c>
      <c r="B20" s="41"/>
      <c r="C20" s="16">
        <v>40739</v>
      </c>
      <c r="E20" s="15"/>
      <c r="F20" s="5"/>
      <c r="G20" s="5"/>
    </row>
    <row r="21" spans="1:7" x14ac:dyDescent="0.25">
      <c r="A21" s="16">
        <v>40749</v>
      </c>
      <c r="B21" s="41"/>
      <c r="C21" s="16">
        <v>40756</v>
      </c>
      <c r="E21" s="15"/>
      <c r="F21" s="5"/>
      <c r="G21" s="5"/>
    </row>
    <row r="22" spans="1:7" x14ac:dyDescent="0.25">
      <c r="A22" s="16">
        <v>40759</v>
      </c>
      <c r="B22" s="41"/>
      <c r="C22" s="16">
        <v>40759</v>
      </c>
      <c r="E22" s="15"/>
      <c r="F22" s="5"/>
      <c r="G22" s="5"/>
    </row>
    <row r="23" spans="1:7" x14ac:dyDescent="0.25">
      <c r="A23" s="16">
        <v>40777</v>
      </c>
      <c r="B23" s="41"/>
      <c r="C23" s="16">
        <v>40777</v>
      </c>
      <c r="E23" s="15"/>
      <c r="F23" s="5"/>
      <c r="G23" s="5"/>
    </row>
    <row r="24" spans="1:7" x14ac:dyDescent="0.25">
      <c r="A24" s="16">
        <v>40792</v>
      </c>
      <c r="B24" s="41"/>
      <c r="C24" s="15"/>
      <c r="E24" s="15"/>
      <c r="F24" s="5"/>
      <c r="G24" s="5"/>
    </row>
    <row r="25" spans="1:7" x14ac:dyDescent="0.25">
      <c r="A25" s="36"/>
      <c r="B25" s="42">
        <v>13.3</v>
      </c>
      <c r="C25" s="32"/>
      <c r="D25" s="35"/>
      <c r="E25" s="32"/>
      <c r="F25" s="5"/>
      <c r="G25" s="5"/>
    </row>
    <row r="26" spans="1:7" x14ac:dyDescent="0.25">
      <c r="A26" s="16">
        <v>40836</v>
      </c>
      <c r="C26" s="16">
        <v>40836</v>
      </c>
      <c r="E26" s="15"/>
      <c r="F26" s="5"/>
      <c r="G26" s="5"/>
    </row>
    <row r="27" spans="1:7" x14ac:dyDescent="0.25">
      <c r="A27" s="16">
        <v>40868</v>
      </c>
      <c r="C27" s="16">
        <v>40868</v>
      </c>
      <c r="E27" s="15"/>
      <c r="F27" s="5"/>
      <c r="G27" s="5"/>
    </row>
    <row r="28" spans="1:7" x14ac:dyDescent="0.25">
      <c r="A28" s="120">
        <v>40879</v>
      </c>
      <c r="B28" s="121"/>
      <c r="C28" s="120"/>
      <c r="D28" s="121"/>
      <c r="E28" s="120">
        <v>40878</v>
      </c>
      <c r="F28" s="5"/>
      <c r="G28" s="5"/>
    </row>
    <row r="29" spans="1:7" x14ac:dyDescent="0.25">
      <c r="A29" s="32"/>
      <c r="B29" s="122">
        <v>17.600000000000001</v>
      </c>
      <c r="C29" s="32"/>
      <c r="D29" s="32"/>
      <c r="E29" s="32"/>
      <c r="F29" s="5"/>
      <c r="G29" s="5"/>
    </row>
    <row r="30" spans="1:7" x14ac:dyDescent="0.25">
      <c r="A30" s="31"/>
      <c r="B30" s="5"/>
      <c r="C30" s="5"/>
      <c r="D30" s="5"/>
      <c r="E30" s="5"/>
    </row>
    <row r="31" spans="1:7" ht="15.75" x14ac:dyDescent="0.25">
      <c r="A31" s="10" t="s">
        <v>91</v>
      </c>
      <c r="B31" s="43"/>
      <c r="C31" s="3">
        <f>SUM(Glass!B10,Glass!B17,Glass!B25+B29)*2000</f>
        <v>150400</v>
      </c>
      <c r="D31" s="7" t="s">
        <v>54</v>
      </c>
    </row>
    <row r="32" spans="1:7" x14ac:dyDescent="0.25">
      <c r="C32" s="20">
        <f>C31/2000</f>
        <v>75.2</v>
      </c>
      <c r="D32" s="7" t="s">
        <v>53</v>
      </c>
    </row>
  </sheetData>
  <pageMargins left="0.7" right="0.7" top="0.75" bottom="0.75" header="0.3" footer="0.3"/>
  <pageSetup scale="82" orientation="portrait" r:id="rId1"/>
  <headerFooter>
    <oddHeader>&amp;C&amp;"Arial,Bold"&amp;18Glass Recycling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6"/>
  <sheetViews>
    <sheetView view="pageLayout" zoomScaleNormal="100" workbookViewId="0">
      <selection activeCell="A2" sqref="A2:G16"/>
    </sheetView>
  </sheetViews>
  <sheetFormatPr defaultRowHeight="15" x14ac:dyDescent="0.25"/>
  <cols>
    <col min="1" max="1" width="10" customWidth="1"/>
    <col min="2" max="2" width="6.85546875" customWidth="1"/>
    <col min="3" max="4" width="13" bestFit="1" customWidth="1"/>
    <col min="5" max="5" width="14" bestFit="1" customWidth="1"/>
  </cols>
  <sheetData>
    <row r="1" spans="1:7" ht="23.25" x14ac:dyDescent="0.35">
      <c r="A1" s="11"/>
      <c r="B1" s="11"/>
      <c r="C1" s="11"/>
    </row>
    <row r="2" spans="1:7" ht="15.75" x14ac:dyDescent="0.25">
      <c r="A2" s="78"/>
      <c r="B2" s="78"/>
      <c r="C2" s="78"/>
      <c r="D2" s="78"/>
      <c r="E2" s="78"/>
      <c r="F2" s="78"/>
      <c r="G2" s="78"/>
    </row>
    <row r="3" spans="1:7" ht="15.75" x14ac:dyDescent="0.25">
      <c r="A3" s="79" t="s">
        <v>58</v>
      </c>
      <c r="B3" s="79"/>
      <c r="C3" s="79" t="s">
        <v>55</v>
      </c>
      <c r="D3" s="79" t="s">
        <v>56</v>
      </c>
      <c r="E3" s="79" t="s">
        <v>57</v>
      </c>
      <c r="F3" s="78"/>
      <c r="G3" s="78"/>
    </row>
    <row r="4" spans="1:7" ht="15.75" x14ac:dyDescent="0.25">
      <c r="A4" s="80" t="s">
        <v>62</v>
      </c>
      <c r="B4" s="78"/>
      <c r="C4" s="81">
        <v>6877</v>
      </c>
      <c r="D4" s="81">
        <v>6644</v>
      </c>
      <c r="E4" s="81">
        <v>16525</v>
      </c>
      <c r="F4" s="78"/>
      <c r="G4" s="78"/>
    </row>
    <row r="5" spans="1:7" ht="15.75" x14ac:dyDescent="0.25">
      <c r="A5" s="82" t="s">
        <v>62</v>
      </c>
      <c r="B5" s="78"/>
      <c r="C5" s="81">
        <v>12218</v>
      </c>
      <c r="D5" s="81">
        <v>11850</v>
      </c>
      <c r="E5" s="81">
        <v>29560</v>
      </c>
      <c r="F5" s="78"/>
      <c r="G5" s="78"/>
    </row>
    <row r="6" spans="1:7" ht="15.75" x14ac:dyDescent="0.25">
      <c r="A6" s="82" t="s">
        <v>62</v>
      </c>
      <c r="B6" s="78"/>
      <c r="C6" s="81">
        <v>7673</v>
      </c>
      <c r="D6" s="81">
        <v>7088</v>
      </c>
      <c r="E6" s="81">
        <v>20978</v>
      </c>
      <c r="F6" s="78"/>
      <c r="G6" s="78"/>
    </row>
    <row r="7" spans="1:7" ht="15.75" x14ac:dyDescent="0.25">
      <c r="A7" s="82" t="s">
        <v>63</v>
      </c>
      <c r="B7" s="78"/>
      <c r="C7" s="81">
        <v>9387</v>
      </c>
      <c r="D7" s="81">
        <v>9259</v>
      </c>
      <c r="E7" s="81">
        <v>24448</v>
      </c>
      <c r="F7" s="78"/>
      <c r="G7" s="78"/>
    </row>
    <row r="8" spans="1:7" ht="15.75" x14ac:dyDescent="0.25">
      <c r="A8" s="82" t="s">
        <v>64</v>
      </c>
      <c r="B8" s="78"/>
      <c r="C8" s="81">
        <v>7731</v>
      </c>
      <c r="D8" s="81">
        <v>6902</v>
      </c>
      <c r="E8" s="81">
        <v>18825</v>
      </c>
      <c r="F8" s="78"/>
      <c r="G8" s="78"/>
    </row>
    <row r="9" spans="1:7" ht="15.75" x14ac:dyDescent="0.25">
      <c r="A9" s="82" t="s">
        <v>74</v>
      </c>
      <c r="B9" s="78"/>
      <c r="C9" s="81">
        <v>15800</v>
      </c>
      <c r="D9" s="81">
        <v>15239</v>
      </c>
      <c r="E9" s="81">
        <v>42966</v>
      </c>
      <c r="F9" s="78"/>
      <c r="G9" s="78"/>
    </row>
    <row r="10" spans="1:7" ht="15.75" x14ac:dyDescent="0.25">
      <c r="A10" s="82" t="s">
        <v>74</v>
      </c>
      <c r="B10" s="78"/>
      <c r="C10" s="81">
        <v>2709</v>
      </c>
      <c r="D10" s="81">
        <v>2730</v>
      </c>
      <c r="E10" s="81">
        <v>7070</v>
      </c>
      <c r="F10" s="78"/>
      <c r="G10" s="78"/>
    </row>
    <row r="11" spans="1:7" ht="15.75" x14ac:dyDescent="0.25">
      <c r="A11" s="82" t="s">
        <v>69</v>
      </c>
      <c r="B11" s="78"/>
      <c r="C11" s="81">
        <v>5884</v>
      </c>
      <c r="D11" s="81">
        <v>6006</v>
      </c>
      <c r="E11" s="81">
        <v>14411</v>
      </c>
      <c r="F11" s="78"/>
      <c r="G11" s="78"/>
    </row>
    <row r="12" spans="1:7" ht="15.75" x14ac:dyDescent="0.25">
      <c r="A12" s="83" t="s">
        <v>70</v>
      </c>
      <c r="B12" s="84"/>
      <c r="C12" s="85">
        <v>8331</v>
      </c>
      <c r="D12" s="85">
        <v>8235</v>
      </c>
      <c r="E12" s="85">
        <v>25449</v>
      </c>
      <c r="F12" s="78"/>
      <c r="G12" s="78"/>
    </row>
    <row r="13" spans="1:7" ht="16.5" thickBot="1" x14ac:dyDescent="0.3">
      <c r="A13" s="86" t="s">
        <v>92</v>
      </c>
      <c r="B13" s="87"/>
      <c r="C13" s="88">
        <f>SUM(C4:C12)</f>
        <v>76610</v>
      </c>
      <c r="D13" s="88">
        <f t="shared" ref="D13:E13" si="0">SUM(D4:D12)</f>
        <v>73953</v>
      </c>
      <c r="E13" s="88">
        <f t="shared" si="0"/>
        <v>200232</v>
      </c>
      <c r="F13" s="78"/>
      <c r="G13" s="78"/>
    </row>
    <row r="14" spans="1:7" ht="16.5" thickTop="1" x14ac:dyDescent="0.25">
      <c r="A14" s="78"/>
      <c r="B14" s="78"/>
      <c r="C14" s="78"/>
      <c r="D14" s="78"/>
      <c r="E14" s="78"/>
      <c r="F14" s="78"/>
      <c r="G14" s="78"/>
    </row>
    <row r="15" spans="1:7" ht="15.75" x14ac:dyDescent="0.25">
      <c r="A15" s="89" t="s">
        <v>91</v>
      </c>
      <c r="B15" s="89"/>
      <c r="C15" s="78"/>
      <c r="D15" s="78"/>
      <c r="E15" s="90">
        <f>SUM(C4:E12)</f>
        <v>350795</v>
      </c>
      <c r="F15" s="89" t="s">
        <v>54</v>
      </c>
      <c r="G15" s="78"/>
    </row>
    <row r="16" spans="1:7" ht="15.75" x14ac:dyDescent="0.25">
      <c r="A16" s="78"/>
      <c r="B16" s="78"/>
      <c r="C16" s="78"/>
      <c r="D16" s="78"/>
      <c r="E16" s="91">
        <f>E15/2000</f>
        <v>175.39750000000001</v>
      </c>
      <c r="F16" s="78" t="s">
        <v>53</v>
      </c>
      <c r="G16" s="78"/>
    </row>
  </sheetData>
  <pageMargins left="0.7" right="0.7" top="0.75" bottom="0.75" header="0.3" footer="0.3"/>
  <pageSetup orientation="portrait" r:id="rId1"/>
  <headerFooter>
    <oddHeader>&amp;C&amp;"Arial,Bold"&amp;16Recycling Drop-Off's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20"/>
  <sheetViews>
    <sheetView view="pageLayout" zoomScaleNormal="100" workbookViewId="0">
      <selection activeCell="C2" sqref="C2"/>
    </sheetView>
  </sheetViews>
  <sheetFormatPr defaultRowHeight="15" x14ac:dyDescent="0.25"/>
  <cols>
    <col min="1" max="1" width="13.42578125" customWidth="1"/>
    <col min="2" max="2" width="15.5703125" customWidth="1"/>
    <col min="3" max="3" width="13.28515625" bestFit="1" customWidth="1"/>
  </cols>
  <sheetData>
    <row r="2" spans="1:6" ht="18" x14ac:dyDescent="0.25">
      <c r="A2" s="49" t="s">
        <v>58</v>
      </c>
      <c r="B2" s="49"/>
      <c r="C2" s="49" t="s">
        <v>67</v>
      </c>
      <c r="D2" s="92"/>
      <c r="E2" s="22"/>
      <c r="F2" s="22"/>
    </row>
    <row r="3" spans="1:6" x14ac:dyDescent="0.25">
      <c r="A3" s="6" t="s">
        <v>61</v>
      </c>
      <c r="B3" s="22"/>
      <c r="C3" s="23">
        <f>201.47*2000</f>
        <v>402940</v>
      </c>
      <c r="D3" s="22"/>
      <c r="E3" s="22"/>
      <c r="F3" s="22"/>
    </row>
    <row r="4" spans="1:6" x14ac:dyDescent="0.25">
      <c r="A4" s="6" t="s">
        <v>62</v>
      </c>
      <c r="B4" s="22"/>
      <c r="C4" s="23">
        <f>180.73*2000</f>
        <v>361460</v>
      </c>
      <c r="D4" s="22"/>
      <c r="E4" s="22"/>
      <c r="F4" s="22"/>
    </row>
    <row r="5" spans="1:6" x14ac:dyDescent="0.25">
      <c r="A5" s="6" t="s">
        <v>63</v>
      </c>
      <c r="B5" s="22"/>
      <c r="C5" s="23">
        <f>237.53*2000</f>
        <v>475060</v>
      </c>
      <c r="D5" s="22"/>
      <c r="E5" s="22"/>
      <c r="F5" s="22"/>
    </row>
    <row r="6" spans="1:6" x14ac:dyDescent="0.25">
      <c r="A6" s="6" t="s">
        <v>64</v>
      </c>
      <c r="B6" s="22"/>
      <c r="C6" s="23">
        <f>214.93*2000</f>
        <v>429860</v>
      </c>
      <c r="D6" s="22"/>
      <c r="E6" s="22"/>
      <c r="F6" s="22"/>
    </row>
    <row r="7" spans="1:6" x14ac:dyDescent="0.25">
      <c r="A7" s="6" t="s">
        <v>65</v>
      </c>
      <c r="B7" s="22"/>
      <c r="C7" s="23">
        <f>220.13*2000</f>
        <v>440260</v>
      </c>
      <c r="D7" s="22"/>
      <c r="E7" s="22"/>
      <c r="F7" s="22"/>
    </row>
    <row r="8" spans="1:6" x14ac:dyDescent="0.25">
      <c r="A8" s="6" t="s">
        <v>66</v>
      </c>
      <c r="B8" s="22"/>
      <c r="C8" s="23">
        <f>236.76*2000</f>
        <v>473520</v>
      </c>
      <c r="D8" s="22"/>
      <c r="E8" s="22"/>
      <c r="F8" s="22"/>
    </row>
    <row r="9" spans="1:6" x14ac:dyDescent="0.25">
      <c r="A9" s="6" t="s">
        <v>68</v>
      </c>
      <c r="B9" s="22"/>
      <c r="C9" s="23">
        <v>398300</v>
      </c>
      <c r="D9" s="22"/>
      <c r="E9" s="22"/>
      <c r="F9" s="22"/>
    </row>
    <row r="10" spans="1:6" x14ac:dyDescent="0.25">
      <c r="A10" s="6" t="s">
        <v>69</v>
      </c>
      <c r="B10" s="22"/>
      <c r="C10" s="23">
        <v>437800</v>
      </c>
      <c r="D10" s="22"/>
      <c r="E10" s="22"/>
      <c r="F10" s="22"/>
    </row>
    <row r="11" spans="1:6" x14ac:dyDescent="0.25">
      <c r="A11" s="6" t="s">
        <v>70</v>
      </c>
      <c r="B11" s="22"/>
      <c r="C11" s="23">
        <v>389440</v>
      </c>
      <c r="D11" s="22"/>
      <c r="E11" s="22"/>
      <c r="F11" s="22"/>
    </row>
    <row r="12" spans="1:6" x14ac:dyDescent="0.25">
      <c r="A12" s="6" t="s">
        <v>71</v>
      </c>
      <c r="B12" s="22"/>
      <c r="C12" s="23">
        <v>381920</v>
      </c>
      <c r="D12" s="22"/>
      <c r="E12" s="22"/>
      <c r="F12" s="22"/>
    </row>
    <row r="13" spans="1:6" x14ac:dyDescent="0.25">
      <c r="A13" s="6" t="s">
        <v>72</v>
      </c>
      <c r="B13" s="22"/>
      <c r="C13" s="23">
        <v>467820</v>
      </c>
      <c r="D13" s="22"/>
      <c r="E13" s="22"/>
      <c r="F13" s="22"/>
    </row>
    <row r="14" spans="1:6" x14ac:dyDescent="0.25">
      <c r="A14" s="44" t="s">
        <v>73</v>
      </c>
      <c r="B14" s="71"/>
      <c r="C14" s="93">
        <v>473820</v>
      </c>
      <c r="D14" s="71"/>
      <c r="E14" s="22"/>
      <c r="F14" s="22"/>
    </row>
    <row r="15" spans="1:6" x14ac:dyDescent="0.25">
      <c r="A15" s="22"/>
      <c r="B15" s="22"/>
      <c r="C15" s="23"/>
      <c r="D15" s="22"/>
      <c r="E15" s="22"/>
      <c r="F15" s="22"/>
    </row>
    <row r="16" spans="1:6" x14ac:dyDescent="0.25">
      <c r="A16" s="45" t="s">
        <v>91</v>
      </c>
      <c r="B16" s="13"/>
      <c r="C16" s="68">
        <f>SUM(C3:C15)</f>
        <v>5132200</v>
      </c>
      <c r="D16" s="13" t="s">
        <v>54</v>
      </c>
      <c r="E16" s="22"/>
      <c r="F16" s="22"/>
    </row>
    <row r="17" spans="1:6" x14ac:dyDescent="0.25">
      <c r="A17" s="22"/>
      <c r="B17" s="22"/>
      <c r="C17" s="23">
        <f>C16/2000</f>
        <v>2566.1</v>
      </c>
      <c r="D17" s="22" t="s">
        <v>53</v>
      </c>
      <c r="E17" s="22"/>
      <c r="F17" s="22"/>
    </row>
    <row r="18" spans="1:6" x14ac:dyDescent="0.25">
      <c r="A18" s="22"/>
      <c r="B18" s="22"/>
      <c r="C18" s="22"/>
      <c r="D18" s="22"/>
      <c r="E18" s="22"/>
      <c r="F18" s="22"/>
    </row>
    <row r="19" spans="1:6" x14ac:dyDescent="0.25">
      <c r="A19" s="22"/>
      <c r="B19" s="22"/>
      <c r="C19" s="22"/>
      <c r="D19" s="22"/>
      <c r="E19" s="22"/>
      <c r="F19" s="22"/>
    </row>
    <row r="20" spans="1:6" x14ac:dyDescent="0.25">
      <c r="A20" s="22"/>
      <c r="B20" s="22"/>
      <c r="C20" s="22"/>
      <c r="D20" s="22"/>
      <c r="E20" s="22"/>
      <c r="F20" s="22"/>
    </row>
  </sheetData>
  <pageMargins left="0.7" right="0.7" top="0.75" bottom="0.75" header="0.3" footer="0.3"/>
  <pageSetup orientation="portrait" r:id="rId1"/>
  <headerFooter>
    <oddHeader xml:space="preserve">&amp;C&amp;"Arial,Bold"&amp;16Single Stream Recycling 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69"/>
  <sheetViews>
    <sheetView view="pageLayout" zoomScale="75" zoomScaleNormal="100" zoomScalePageLayoutView="75" workbookViewId="0">
      <selection activeCell="G6" sqref="G6:I6"/>
    </sheetView>
  </sheetViews>
  <sheetFormatPr defaultRowHeight="15" x14ac:dyDescent="0.25"/>
  <cols>
    <col min="1" max="1" width="20.42578125" bestFit="1" customWidth="1"/>
    <col min="4" max="4" width="9.5703125" bestFit="1" customWidth="1"/>
  </cols>
  <sheetData>
    <row r="2" spans="1:9" ht="18" x14ac:dyDescent="0.25">
      <c r="A2" s="96"/>
      <c r="B2" s="22"/>
      <c r="C2" s="22"/>
      <c r="D2" s="22"/>
      <c r="E2" s="22"/>
      <c r="F2" s="22"/>
      <c r="G2" s="22"/>
    </row>
    <row r="3" spans="1:9" ht="18.75" thickBot="1" x14ac:dyDescent="0.3">
      <c r="A3" s="123" t="s">
        <v>40</v>
      </c>
      <c r="B3" s="123"/>
      <c r="C3" s="124" t="s">
        <v>60</v>
      </c>
      <c r="D3" s="124"/>
      <c r="E3" s="124"/>
      <c r="F3" s="22"/>
      <c r="G3" s="22"/>
    </row>
    <row r="4" spans="1:9" ht="18.75" thickTop="1" x14ac:dyDescent="0.25">
      <c r="A4" s="97"/>
      <c r="B4" s="97"/>
      <c r="C4" s="28"/>
      <c r="D4" s="28"/>
      <c r="E4" s="28"/>
      <c r="F4" s="22"/>
      <c r="G4" s="22"/>
    </row>
    <row r="5" spans="1:9" ht="18" x14ac:dyDescent="0.25">
      <c r="A5" s="98">
        <v>40658</v>
      </c>
      <c r="B5" s="71"/>
      <c r="C5" s="71"/>
      <c r="D5" s="71"/>
      <c r="E5" s="71"/>
      <c r="F5" s="22"/>
      <c r="G5" s="22"/>
    </row>
    <row r="6" spans="1:9" x14ac:dyDescent="0.25">
      <c r="A6" s="99" t="s">
        <v>0</v>
      </c>
      <c r="B6" s="22"/>
      <c r="C6" s="22"/>
      <c r="D6" s="23">
        <v>2216</v>
      </c>
      <c r="E6" s="22"/>
      <c r="F6" s="22"/>
      <c r="G6" s="22"/>
      <c r="I6" s="107"/>
    </row>
    <row r="7" spans="1:9" x14ac:dyDescent="0.25">
      <c r="A7" s="99"/>
      <c r="B7" s="22"/>
      <c r="C7" s="22"/>
      <c r="D7" s="23"/>
      <c r="E7" s="22"/>
      <c r="F7" s="22"/>
      <c r="G7" s="22"/>
    </row>
    <row r="8" spans="1:9" ht="18" x14ac:dyDescent="0.25">
      <c r="A8" s="98">
        <v>40694</v>
      </c>
      <c r="B8" s="71"/>
      <c r="C8" s="71"/>
      <c r="D8" s="72"/>
      <c r="E8" s="22"/>
      <c r="F8" s="22"/>
      <c r="G8" s="22"/>
    </row>
    <row r="9" spans="1:9" x14ac:dyDescent="0.25">
      <c r="A9" s="99" t="s">
        <v>1</v>
      </c>
      <c r="B9" s="22"/>
      <c r="C9" s="22"/>
      <c r="D9" s="23">
        <v>3747</v>
      </c>
      <c r="E9" s="22"/>
      <c r="F9" s="22"/>
      <c r="G9" s="22"/>
    </row>
    <row r="10" spans="1:9" x14ac:dyDescent="0.25">
      <c r="A10" s="99"/>
      <c r="B10" s="22"/>
      <c r="C10" s="22"/>
      <c r="D10" s="23"/>
      <c r="E10" s="22"/>
      <c r="F10" s="22"/>
      <c r="G10" s="22"/>
    </row>
    <row r="11" spans="1:9" x14ac:dyDescent="0.25">
      <c r="A11" s="99" t="s">
        <v>0</v>
      </c>
      <c r="B11" s="22"/>
      <c r="C11" s="22"/>
      <c r="D11" s="23">
        <v>1991</v>
      </c>
      <c r="E11" s="22"/>
      <c r="F11" s="22"/>
      <c r="G11" s="22"/>
    </row>
    <row r="12" spans="1:9" x14ac:dyDescent="0.25">
      <c r="A12" s="99"/>
      <c r="B12" s="22"/>
      <c r="C12" s="22"/>
      <c r="D12" s="23"/>
      <c r="E12" s="22"/>
      <c r="F12" s="22"/>
      <c r="G12" s="22"/>
    </row>
    <row r="13" spans="1:9" x14ac:dyDescent="0.25">
      <c r="A13" s="99" t="s">
        <v>93</v>
      </c>
      <c r="B13" s="22"/>
      <c r="C13" s="100" t="s">
        <v>2</v>
      </c>
      <c r="D13" s="23">
        <v>143</v>
      </c>
      <c r="E13" s="22"/>
      <c r="F13" s="22"/>
      <c r="G13" s="22"/>
    </row>
    <row r="14" spans="1:9" x14ac:dyDescent="0.25">
      <c r="A14" s="99"/>
      <c r="B14" s="22"/>
      <c r="C14" s="22"/>
      <c r="D14" s="23"/>
      <c r="E14" s="22"/>
      <c r="F14" s="22"/>
      <c r="G14" s="22"/>
    </row>
    <row r="15" spans="1:9" ht="18" x14ac:dyDescent="0.25">
      <c r="A15" s="98">
        <v>40717</v>
      </c>
      <c r="B15" s="71"/>
      <c r="C15" s="71"/>
      <c r="D15" s="72"/>
      <c r="E15" s="22"/>
      <c r="F15" s="22"/>
      <c r="G15" s="22"/>
    </row>
    <row r="16" spans="1:9" x14ac:dyDescent="0.25">
      <c r="A16" s="99" t="s">
        <v>3</v>
      </c>
      <c r="B16" s="22"/>
      <c r="C16" s="22"/>
      <c r="D16" s="23">
        <v>164</v>
      </c>
      <c r="E16" s="22"/>
      <c r="F16" s="22"/>
      <c r="G16" s="22"/>
    </row>
    <row r="17" spans="1:7" x14ac:dyDescent="0.25">
      <c r="A17" s="99"/>
      <c r="B17" s="22"/>
      <c r="C17" s="22"/>
      <c r="D17" s="23"/>
      <c r="E17" s="22"/>
      <c r="F17" s="22"/>
      <c r="G17" s="22"/>
    </row>
    <row r="18" spans="1:7" x14ac:dyDescent="0.25">
      <c r="A18" s="99" t="s">
        <v>4</v>
      </c>
      <c r="B18" s="22"/>
      <c r="C18" s="22"/>
      <c r="D18" s="23">
        <v>160</v>
      </c>
      <c r="E18" s="22"/>
      <c r="F18" s="22"/>
      <c r="G18" s="22"/>
    </row>
    <row r="19" spans="1:7" x14ac:dyDescent="0.25">
      <c r="A19" s="99"/>
      <c r="B19" s="22"/>
      <c r="C19" s="22"/>
      <c r="D19" s="23"/>
      <c r="E19" s="22"/>
      <c r="F19" s="22"/>
      <c r="G19" s="22"/>
    </row>
    <row r="20" spans="1:7" x14ac:dyDescent="0.25">
      <c r="A20" s="99" t="s">
        <v>5</v>
      </c>
      <c r="B20" s="22"/>
      <c r="C20" s="22"/>
      <c r="D20" s="23">
        <v>172</v>
      </c>
      <c r="E20" s="22"/>
      <c r="F20" s="22"/>
      <c r="G20" s="22"/>
    </row>
    <row r="21" spans="1:7" x14ac:dyDescent="0.25">
      <c r="A21" s="99"/>
      <c r="B21" s="22"/>
      <c r="C21" s="22"/>
      <c r="D21" s="23"/>
      <c r="E21" s="22"/>
      <c r="F21" s="22"/>
      <c r="G21" s="22"/>
    </row>
    <row r="22" spans="1:7" x14ac:dyDescent="0.25">
      <c r="A22" s="99" t="s">
        <v>6</v>
      </c>
      <c r="B22" s="22"/>
      <c r="C22" s="22"/>
      <c r="D22" s="23">
        <v>179</v>
      </c>
      <c r="E22" s="22"/>
      <c r="F22" s="22"/>
      <c r="G22" s="22"/>
    </row>
    <row r="23" spans="1:7" x14ac:dyDescent="0.25">
      <c r="A23" s="99"/>
      <c r="B23" s="22"/>
      <c r="C23" s="22"/>
      <c r="D23" s="23"/>
      <c r="E23" s="22"/>
      <c r="F23" s="22"/>
      <c r="G23" s="22"/>
    </row>
    <row r="24" spans="1:7" ht="18" x14ac:dyDescent="0.25">
      <c r="A24" s="98">
        <v>40732</v>
      </c>
      <c r="B24" s="71"/>
      <c r="C24" s="71"/>
      <c r="D24" s="72"/>
      <c r="E24" s="22"/>
      <c r="F24" s="22"/>
      <c r="G24" s="22"/>
    </row>
    <row r="25" spans="1:7" x14ac:dyDescent="0.25">
      <c r="A25" s="99" t="s">
        <v>94</v>
      </c>
      <c r="B25" s="22"/>
      <c r="C25" s="22"/>
      <c r="D25" s="23">
        <v>330</v>
      </c>
      <c r="E25" s="22"/>
      <c r="F25" s="22"/>
      <c r="G25" s="22"/>
    </row>
    <row r="26" spans="1:7" x14ac:dyDescent="0.25">
      <c r="A26" s="99"/>
      <c r="B26" s="22"/>
      <c r="C26" s="22"/>
      <c r="D26" s="23"/>
      <c r="E26" s="22"/>
      <c r="F26" s="22"/>
      <c r="G26" s="22"/>
    </row>
    <row r="27" spans="1:7" x14ac:dyDescent="0.25">
      <c r="A27" s="99" t="s">
        <v>7</v>
      </c>
      <c r="B27" s="22"/>
      <c r="C27" s="22"/>
      <c r="D27" s="23">
        <v>204</v>
      </c>
      <c r="E27" s="22"/>
      <c r="F27" s="22"/>
      <c r="G27" s="22"/>
    </row>
    <row r="28" spans="1:7" x14ac:dyDescent="0.25">
      <c r="A28" s="99"/>
      <c r="B28" s="22"/>
      <c r="C28" s="22"/>
      <c r="D28" s="23"/>
      <c r="E28" s="22"/>
      <c r="F28" s="22"/>
      <c r="G28" s="22"/>
    </row>
    <row r="29" spans="1:7" x14ac:dyDescent="0.25">
      <c r="A29" s="99" t="s">
        <v>5</v>
      </c>
      <c r="B29" s="22"/>
      <c r="C29" s="22"/>
      <c r="D29" s="23">
        <v>137</v>
      </c>
      <c r="E29" s="22"/>
      <c r="F29" s="22"/>
      <c r="G29" s="22"/>
    </row>
    <row r="30" spans="1:7" x14ac:dyDescent="0.25">
      <c r="A30" s="99"/>
      <c r="B30" s="22"/>
      <c r="C30" s="22"/>
      <c r="D30" s="23"/>
      <c r="E30" s="22"/>
      <c r="F30" s="22"/>
      <c r="G30" s="22"/>
    </row>
    <row r="31" spans="1:7" x14ac:dyDescent="0.25">
      <c r="A31" s="99" t="s">
        <v>6</v>
      </c>
      <c r="B31" s="22"/>
      <c r="C31" s="22"/>
      <c r="D31" s="23">
        <v>352</v>
      </c>
      <c r="E31" s="22"/>
      <c r="F31" s="22"/>
      <c r="G31" s="22"/>
    </row>
    <row r="32" spans="1:7" x14ac:dyDescent="0.25">
      <c r="A32" s="99"/>
      <c r="B32" s="22"/>
      <c r="C32" s="22"/>
      <c r="D32" s="23"/>
      <c r="E32" s="22"/>
      <c r="F32" s="22"/>
      <c r="G32" s="22"/>
    </row>
    <row r="33" spans="1:7" ht="18" x14ac:dyDescent="0.25">
      <c r="A33" s="98">
        <v>40785</v>
      </c>
      <c r="B33" s="71"/>
      <c r="C33" s="71"/>
      <c r="D33" s="72"/>
      <c r="E33" s="22"/>
      <c r="F33" s="22"/>
      <c r="G33" s="22"/>
    </row>
    <row r="34" spans="1:7" x14ac:dyDescent="0.25">
      <c r="A34" s="99" t="s">
        <v>8</v>
      </c>
      <c r="B34" s="22"/>
      <c r="C34" s="22"/>
      <c r="D34" s="23">
        <v>2088</v>
      </c>
      <c r="E34" s="22"/>
      <c r="F34" s="22"/>
      <c r="G34" s="22"/>
    </row>
    <row r="35" spans="1:7" x14ac:dyDescent="0.25">
      <c r="A35" s="99"/>
      <c r="B35" s="22"/>
      <c r="C35" s="22"/>
      <c r="D35" s="23"/>
      <c r="E35" s="22"/>
      <c r="F35" s="22"/>
      <c r="G35" s="22"/>
    </row>
    <row r="36" spans="1:7" x14ac:dyDescent="0.25">
      <c r="A36" s="99" t="s">
        <v>3</v>
      </c>
      <c r="B36" s="22"/>
      <c r="C36" s="22"/>
      <c r="D36" s="23">
        <v>249</v>
      </c>
      <c r="E36" s="22"/>
      <c r="F36" s="22"/>
      <c r="G36" s="22"/>
    </row>
    <row r="37" spans="1:7" x14ac:dyDescent="0.25">
      <c r="A37" s="99"/>
      <c r="B37" s="22"/>
      <c r="C37" s="22"/>
      <c r="D37" s="23"/>
      <c r="E37" s="22"/>
      <c r="F37" s="22"/>
      <c r="G37" s="22"/>
    </row>
    <row r="38" spans="1:7" x14ac:dyDescent="0.25">
      <c r="A38" s="99" t="s">
        <v>9</v>
      </c>
      <c r="B38" s="22"/>
      <c r="C38" s="22"/>
      <c r="D38" s="23">
        <v>550</v>
      </c>
      <c r="E38" s="22"/>
      <c r="F38" s="22"/>
      <c r="G38" s="22"/>
    </row>
    <row r="39" spans="1:7" x14ac:dyDescent="0.25">
      <c r="A39" s="99"/>
      <c r="B39" s="22"/>
      <c r="C39" s="22"/>
      <c r="D39" s="23"/>
      <c r="E39" s="22"/>
      <c r="F39" s="22"/>
      <c r="G39" s="22"/>
    </row>
    <row r="40" spans="1:7" x14ac:dyDescent="0.25">
      <c r="A40" s="99" t="s">
        <v>10</v>
      </c>
      <c r="B40" s="22"/>
      <c r="C40" s="22"/>
      <c r="D40" s="23">
        <v>220</v>
      </c>
      <c r="E40" s="22"/>
      <c r="F40" s="22"/>
      <c r="G40" s="22"/>
    </row>
    <row r="41" spans="1:7" x14ac:dyDescent="0.25">
      <c r="A41" s="99"/>
      <c r="B41" s="22"/>
      <c r="C41" s="22"/>
      <c r="D41" s="23"/>
      <c r="E41" s="22"/>
      <c r="F41" s="22"/>
      <c r="G41" s="22"/>
    </row>
    <row r="42" spans="1:7" x14ac:dyDescent="0.25">
      <c r="A42" s="99" t="s">
        <v>11</v>
      </c>
      <c r="B42" s="22"/>
      <c r="C42" s="22"/>
      <c r="D42" s="23">
        <v>179</v>
      </c>
      <c r="E42" s="22"/>
      <c r="F42" s="22"/>
      <c r="G42" s="22"/>
    </row>
    <row r="43" spans="1:7" x14ac:dyDescent="0.25">
      <c r="A43" s="99"/>
      <c r="B43" s="22"/>
      <c r="C43" s="22"/>
      <c r="D43" s="23"/>
      <c r="E43" s="22"/>
      <c r="F43" s="22"/>
      <c r="G43" s="22"/>
    </row>
    <row r="44" spans="1:7" ht="18" x14ac:dyDescent="0.25">
      <c r="A44" s="98">
        <v>40844</v>
      </c>
      <c r="B44" s="71"/>
      <c r="C44" s="71"/>
      <c r="D44" s="72"/>
      <c r="E44" s="22"/>
      <c r="F44" s="22"/>
      <c r="G44" s="22"/>
    </row>
    <row r="45" spans="1:7" x14ac:dyDescent="0.25">
      <c r="A45" s="99" t="s">
        <v>12</v>
      </c>
      <c r="B45" s="22"/>
      <c r="C45" s="101" t="s">
        <v>13</v>
      </c>
      <c r="D45" s="23">
        <v>1170</v>
      </c>
      <c r="E45" s="22" t="s">
        <v>41</v>
      </c>
      <c r="F45" s="22"/>
      <c r="G45" s="22"/>
    </row>
    <row r="46" spans="1:7" x14ac:dyDescent="0.25">
      <c r="A46" s="99"/>
      <c r="B46" s="22"/>
      <c r="C46" s="22"/>
      <c r="D46" s="102"/>
      <c r="E46" s="22"/>
      <c r="F46" s="22"/>
      <c r="G46" s="22"/>
    </row>
    <row r="47" spans="1:7" x14ac:dyDescent="0.25">
      <c r="A47" s="99" t="s">
        <v>14</v>
      </c>
      <c r="B47" s="22"/>
      <c r="C47" s="101" t="s">
        <v>15</v>
      </c>
      <c r="D47" s="23">
        <v>385</v>
      </c>
      <c r="E47" s="22" t="s">
        <v>48</v>
      </c>
      <c r="F47" s="22"/>
      <c r="G47" s="22"/>
    </row>
    <row r="48" spans="1:7" x14ac:dyDescent="0.25">
      <c r="A48" s="99"/>
      <c r="B48" s="22"/>
      <c r="C48" s="22"/>
      <c r="D48" s="23"/>
      <c r="E48" s="22"/>
      <c r="F48" s="22"/>
      <c r="G48" s="22"/>
    </row>
    <row r="49" spans="1:7" ht="18" x14ac:dyDescent="0.25">
      <c r="A49" s="98">
        <v>40865</v>
      </c>
      <c r="B49" s="71"/>
      <c r="C49" s="71"/>
      <c r="D49" s="72"/>
      <c r="E49" s="22"/>
      <c r="F49" s="22"/>
      <c r="G49" s="22"/>
    </row>
    <row r="50" spans="1:7" x14ac:dyDescent="0.25">
      <c r="A50" s="99" t="s">
        <v>1</v>
      </c>
      <c r="B50" s="22"/>
      <c r="C50" s="22"/>
      <c r="D50" s="23">
        <v>2220</v>
      </c>
      <c r="E50" s="22"/>
      <c r="F50" s="22"/>
      <c r="G50" s="22"/>
    </row>
    <row r="51" spans="1:7" x14ac:dyDescent="0.25">
      <c r="A51" s="99"/>
      <c r="B51" s="22"/>
      <c r="C51" s="22"/>
      <c r="D51" s="23"/>
      <c r="E51" s="22"/>
      <c r="F51" s="22"/>
      <c r="G51" s="22"/>
    </row>
    <row r="52" spans="1:7" x14ac:dyDescent="0.25">
      <c r="A52" s="99" t="s">
        <v>16</v>
      </c>
      <c r="B52" s="22"/>
      <c r="C52" s="22"/>
      <c r="D52" s="23">
        <v>203</v>
      </c>
      <c r="E52" s="22"/>
      <c r="F52" s="22"/>
      <c r="G52" s="22"/>
    </row>
    <row r="53" spans="1:7" x14ac:dyDescent="0.25">
      <c r="A53" s="99"/>
      <c r="B53" s="22"/>
      <c r="C53" s="22"/>
      <c r="D53" s="23"/>
      <c r="E53" s="22"/>
      <c r="F53" s="22"/>
      <c r="G53" s="22"/>
    </row>
    <row r="54" spans="1:7" x14ac:dyDescent="0.25">
      <c r="A54" s="99" t="s">
        <v>7</v>
      </c>
      <c r="B54" s="22"/>
      <c r="C54" s="22"/>
      <c r="D54" s="23">
        <v>300</v>
      </c>
      <c r="E54" s="22"/>
      <c r="F54" s="22"/>
      <c r="G54" s="22"/>
    </row>
    <row r="55" spans="1:7" x14ac:dyDescent="0.25">
      <c r="A55" s="99"/>
      <c r="B55" s="22"/>
      <c r="C55" s="22"/>
      <c r="D55" s="23"/>
      <c r="E55" s="22"/>
      <c r="F55" s="22"/>
      <c r="G55" s="22"/>
    </row>
    <row r="56" spans="1:7" x14ac:dyDescent="0.25">
      <c r="A56" s="99" t="s">
        <v>5</v>
      </c>
      <c r="B56" s="22"/>
      <c r="C56" s="22"/>
      <c r="D56" s="23">
        <v>343</v>
      </c>
      <c r="E56" s="22"/>
      <c r="F56" s="22"/>
      <c r="G56" s="22"/>
    </row>
    <row r="57" spans="1:7" x14ac:dyDescent="0.25">
      <c r="A57" s="99"/>
      <c r="B57" s="22"/>
      <c r="C57" s="22"/>
      <c r="D57" s="23"/>
      <c r="E57" s="22"/>
      <c r="F57" s="22"/>
      <c r="G57" s="22"/>
    </row>
    <row r="58" spans="1:7" x14ac:dyDescent="0.25">
      <c r="A58" s="99" t="s">
        <v>4</v>
      </c>
      <c r="B58" s="22"/>
      <c r="C58" s="22"/>
      <c r="D58" s="23">
        <v>143</v>
      </c>
      <c r="E58" s="22"/>
      <c r="F58" s="22"/>
      <c r="G58" s="22"/>
    </row>
    <row r="59" spans="1:7" x14ac:dyDescent="0.25">
      <c r="A59" s="99"/>
      <c r="B59" s="22"/>
      <c r="C59" s="22"/>
      <c r="D59" s="23"/>
      <c r="E59" s="22"/>
      <c r="F59" s="22"/>
      <c r="G59" s="22"/>
    </row>
    <row r="60" spans="1:7" x14ac:dyDescent="0.25">
      <c r="A60" s="99" t="s">
        <v>17</v>
      </c>
      <c r="B60" s="22"/>
      <c r="C60" s="22"/>
      <c r="D60" s="23">
        <v>245</v>
      </c>
      <c r="E60" s="22"/>
      <c r="F60" s="22"/>
      <c r="G60" s="22"/>
    </row>
    <row r="61" spans="1:7" x14ac:dyDescent="0.25">
      <c r="A61" s="99"/>
      <c r="B61" s="22"/>
      <c r="C61" s="22"/>
      <c r="D61" s="23"/>
      <c r="E61" s="22"/>
      <c r="F61" s="22"/>
      <c r="G61" s="22"/>
    </row>
    <row r="62" spans="1:7" x14ac:dyDescent="0.25">
      <c r="A62" s="99" t="s">
        <v>18</v>
      </c>
      <c r="B62" s="22"/>
      <c r="C62" s="22"/>
      <c r="D62" s="23">
        <v>320</v>
      </c>
      <c r="E62" s="22"/>
      <c r="F62" s="22"/>
      <c r="G62" s="22"/>
    </row>
    <row r="63" spans="1:7" x14ac:dyDescent="0.25">
      <c r="A63" s="99"/>
      <c r="B63" s="22"/>
      <c r="C63" s="22"/>
      <c r="D63" s="23"/>
      <c r="E63" s="22"/>
      <c r="F63" s="22"/>
      <c r="G63" s="22"/>
    </row>
    <row r="64" spans="1:7" x14ac:dyDescent="0.25">
      <c r="A64" s="99" t="s">
        <v>6</v>
      </c>
      <c r="B64" s="22"/>
      <c r="C64" s="22"/>
      <c r="D64" s="23">
        <v>507</v>
      </c>
      <c r="E64" s="22"/>
      <c r="F64" s="22"/>
      <c r="G64" s="22"/>
    </row>
    <row r="65" spans="1:7" x14ac:dyDescent="0.25">
      <c r="A65" s="99"/>
      <c r="B65" s="22"/>
      <c r="C65" s="22"/>
      <c r="D65" s="23"/>
      <c r="E65" s="22"/>
      <c r="F65" s="22"/>
      <c r="G65" s="22"/>
    </row>
    <row r="66" spans="1:7" ht="15.75" thickBot="1" x14ac:dyDescent="0.3">
      <c r="A66" s="103" t="s">
        <v>19</v>
      </c>
      <c r="B66" s="24"/>
      <c r="C66" s="24"/>
      <c r="D66" s="25">
        <v>66</v>
      </c>
      <c r="E66" s="22"/>
      <c r="F66" s="22"/>
      <c r="G66" s="22"/>
    </row>
    <row r="67" spans="1:7" ht="15.75" thickTop="1" x14ac:dyDescent="0.25">
      <c r="A67" s="99"/>
      <c r="B67" s="22"/>
      <c r="C67" s="22"/>
      <c r="D67" s="104"/>
      <c r="E67" s="22"/>
      <c r="F67" s="22"/>
      <c r="G67" s="22"/>
    </row>
    <row r="68" spans="1:7" x14ac:dyDescent="0.25">
      <c r="A68" s="105" t="s">
        <v>91</v>
      </c>
      <c r="B68" s="13"/>
      <c r="C68" s="13"/>
      <c r="D68" s="77">
        <f>SUM(D6:D14,D16:D38,D40:D42,D45:D66)</f>
        <v>18983</v>
      </c>
      <c r="E68" s="13" t="s">
        <v>42</v>
      </c>
      <c r="F68" s="22"/>
      <c r="G68" s="22"/>
    </row>
    <row r="69" spans="1:7" x14ac:dyDescent="0.25">
      <c r="A69" s="13"/>
      <c r="B69" s="13"/>
      <c r="C69" s="13"/>
      <c r="D69" s="106">
        <f>D68/2000</f>
        <v>9.4915000000000003</v>
      </c>
      <c r="E69" s="13" t="s">
        <v>53</v>
      </c>
      <c r="F69" s="22"/>
      <c r="G69" s="22"/>
    </row>
  </sheetData>
  <mergeCells count="2">
    <mergeCell ref="A3:B3"/>
    <mergeCell ref="C3:E3"/>
  </mergeCells>
  <pageMargins left="0.7" right="0.7" top="0.75" bottom="0.75" header="0.3" footer="0.3"/>
  <pageSetup scale="66" orientation="portrait" r:id="rId1"/>
  <headerFooter>
    <oddHeader>&amp;C&amp;"Arial,Bold"&amp;22Household Hazardous Waste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7"/>
  <sheetViews>
    <sheetView view="pageLayout" zoomScaleNormal="100" workbookViewId="0">
      <selection activeCell="A22" sqref="A22"/>
    </sheetView>
  </sheetViews>
  <sheetFormatPr defaultRowHeight="15" x14ac:dyDescent="0.25"/>
  <cols>
    <col min="1" max="1" width="35.28515625" bestFit="1" customWidth="1"/>
    <col min="2" max="2" width="15.85546875" bestFit="1" customWidth="1"/>
  </cols>
  <sheetData>
    <row r="1" spans="1:3" x14ac:dyDescent="0.25">
      <c r="A1" s="22"/>
      <c r="B1" s="22"/>
      <c r="C1" s="22"/>
    </row>
    <row r="2" spans="1:3" x14ac:dyDescent="0.25">
      <c r="A2" s="22"/>
      <c r="B2" s="22"/>
      <c r="C2" s="22"/>
    </row>
    <row r="3" spans="1:3" ht="18" x14ac:dyDescent="0.25">
      <c r="A3" s="60" t="s">
        <v>20</v>
      </c>
      <c r="B3" s="94" t="s">
        <v>21</v>
      </c>
      <c r="C3" s="22"/>
    </row>
    <row r="4" spans="1:3" x14ac:dyDescent="0.25">
      <c r="A4" s="22" t="s">
        <v>95</v>
      </c>
      <c r="B4" s="22">
        <v>43</v>
      </c>
      <c r="C4" s="22"/>
    </row>
    <row r="5" spans="1:3" x14ac:dyDescent="0.25">
      <c r="A5" s="22" t="s">
        <v>36</v>
      </c>
      <c r="B5" s="22">
        <v>52</v>
      </c>
      <c r="C5" s="22"/>
    </row>
    <row r="6" spans="1:3" x14ac:dyDescent="0.25">
      <c r="A6" s="22" t="s">
        <v>96</v>
      </c>
      <c r="B6" s="22">
        <v>35</v>
      </c>
      <c r="C6" s="22"/>
    </row>
    <row r="7" spans="1:3" x14ac:dyDescent="0.25">
      <c r="A7" s="22" t="s">
        <v>97</v>
      </c>
      <c r="B7" s="22">
        <v>66</v>
      </c>
      <c r="C7" s="22"/>
    </row>
    <row r="8" spans="1:3" x14ac:dyDescent="0.25">
      <c r="A8" s="22" t="s">
        <v>22</v>
      </c>
      <c r="B8" s="22">
        <v>4</v>
      </c>
      <c r="C8" s="22"/>
    </row>
    <row r="9" spans="1:3" x14ac:dyDescent="0.25">
      <c r="A9" s="22" t="s">
        <v>23</v>
      </c>
      <c r="B9" s="22">
        <v>3</v>
      </c>
      <c r="C9" s="22"/>
    </row>
    <row r="10" spans="1:3" x14ac:dyDescent="0.25">
      <c r="A10" s="22" t="s">
        <v>24</v>
      </c>
      <c r="B10" s="22">
        <v>10</v>
      </c>
      <c r="C10" s="22"/>
    </row>
    <row r="11" spans="1:3" x14ac:dyDescent="0.25">
      <c r="A11" s="22" t="s">
        <v>25</v>
      </c>
      <c r="B11" s="22">
        <v>25</v>
      </c>
      <c r="C11" s="22"/>
    </row>
    <row r="12" spans="1:3" x14ac:dyDescent="0.25">
      <c r="A12" s="22" t="s">
        <v>26</v>
      </c>
      <c r="B12" s="22">
        <v>13</v>
      </c>
      <c r="C12" s="22"/>
    </row>
    <row r="13" spans="1:3" x14ac:dyDescent="0.25">
      <c r="A13" s="22" t="s">
        <v>27</v>
      </c>
      <c r="B13" s="22">
        <v>1</v>
      </c>
      <c r="C13" s="22"/>
    </row>
    <row r="14" spans="1:3" x14ac:dyDescent="0.25">
      <c r="A14" s="22" t="s">
        <v>28</v>
      </c>
      <c r="B14" s="22">
        <v>16</v>
      </c>
      <c r="C14" s="22"/>
    </row>
    <row r="15" spans="1:3" x14ac:dyDescent="0.25">
      <c r="A15" s="22" t="s">
        <v>99</v>
      </c>
      <c r="B15" s="22">
        <v>27</v>
      </c>
      <c r="C15" s="22"/>
    </row>
    <row r="16" spans="1:3" x14ac:dyDescent="0.25">
      <c r="A16" s="22" t="s">
        <v>29</v>
      </c>
      <c r="B16" s="22">
        <v>3</v>
      </c>
      <c r="C16" s="22"/>
    </row>
    <row r="17" spans="1:3" x14ac:dyDescent="0.25">
      <c r="A17" s="22" t="s">
        <v>30</v>
      </c>
      <c r="B17" s="22">
        <v>12</v>
      </c>
      <c r="C17" s="22"/>
    </row>
    <row r="18" spans="1:3" x14ac:dyDescent="0.25">
      <c r="A18" s="22" t="s">
        <v>98</v>
      </c>
      <c r="B18" s="22">
        <v>77</v>
      </c>
      <c r="C18" s="22"/>
    </row>
    <row r="19" spans="1:3" x14ac:dyDescent="0.25">
      <c r="A19" s="22"/>
      <c r="B19" s="22"/>
      <c r="C19" s="22"/>
    </row>
    <row r="20" spans="1:3" ht="18" x14ac:dyDescent="0.25">
      <c r="A20" s="60" t="s">
        <v>31</v>
      </c>
      <c r="B20" s="94" t="s">
        <v>32</v>
      </c>
      <c r="C20" s="22"/>
    </row>
    <row r="21" spans="1:3" x14ac:dyDescent="0.25">
      <c r="A21" s="22" t="s">
        <v>95</v>
      </c>
      <c r="B21" s="22">
        <v>39</v>
      </c>
      <c r="C21" s="22"/>
    </row>
    <row r="22" spans="1:3" x14ac:dyDescent="0.25">
      <c r="A22" s="22" t="s">
        <v>36</v>
      </c>
      <c r="B22" s="22">
        <v>44</v>
      </c>
      <c r="C22" s="22"/>
    </row>
    <row r="23" spans="1:3" x14ac:dyDescent="0.25">
      <c r="A23" s="22" t="s">
        <v>96</v>
      </c>
      <c r="B23" s="22">
        <v>27</v>
      </c>
      <c r="C23" s="22"/>
    </row>
    <row r="24" spans="1:3" x14ac:dyDescent="0.25">
      <c r="A24" s="22" t="s">
        <v>97</v>
      </c>
      <c r="B24" s="22">
        <v>38</v>
      </c>
      <c r="C24" s="22"/>
    </row>
    <row r="25" spans="1:3" x14ac:dyDescent="0.25">
      <c r="A25" s="22" t="s">
        <v>22</v>
      </c>
      <c r="B25" s="22">
        <v>3</v>
      </c>
      <c r="C25" s="22"/>
    </row>
    <row r="26" spans="1:3" x14ac:dyDescent="0.25">
      <c r="A26" s="22" t="s">
        <v>23</v>
      </c>
      <c r="B26" s="22">
        <v>3</v>
      </c>
      <c r="C26" s="22"/>
    </row>
    <row r="27" spans="1:3" x14ac:dyDescent="0.25">
      <c r="A27" s="22" t="s">
        <v>24</v>
      </c>
      <c r="B27" s="22">
        <v>3</v>
      </c>
      <c r="C27" s="22"/>
    </row>
    <row r="28" spans="1:3" x14ac:dyDescent="0.25">
      <c r="A28" s="22" t="s">
        <v>25</v>
      </c>
      <c r="B28" s="22">
        <v>7</v>
      </c>
      <c r="C28" s="22"/>
    </row>
    <row r="29" spans="1:3" x14ac:dyDescent="0.25">
      <c r="A29" s="22" t="s">
        <v>26</v>
      </c>
      <c r="B29" s="22">
        <v>6</v>
      </c>
      <c r="C29" s="22"/>
    </row>
    <row r="30" spans="1:3" x14ac:dyDescent="0.25">
      <c r="A30" s="22" t="s">
        <v>27</v>
      </c>
      <c r="B30" s="22">
        <v>0</v>
      </c>
      <c r="C30" s="22"/>
    </row>
    <row r="31" spans="1:3" x14ac:dyDescent="0.25">
      <c r="A31" s="22" t="s">
        <v>28</v>
      </c>
      <c r="B31" s="22">
        <v>3</v>
      </c>
      <c r="C31" s="22"/>
    </row>
    <row r="32" spans="1:3" x14ac:dyDescent="0.25">
      <c r="A32" s="22" t="s">
        <v>99</v>
      </c>
      <c r="B32" s="22">
        <v>10</v>
      </c>
      <c r="C32" s="22"/>
    </row>
    <row r="33" spans="1:3" x14ac:dyDescent="0.25">
      <c r="A33" s="22" t="s">
        <v>29</v>
      </c>
      <c r="B33" s="22">
        <v>9</v>
      </c>
      <c r="C33" s="22"/>
    </row>
    <row r="34" spans="1:3" x14ac:dyDescent="0.25">
      <c r="A34" s="22" t="s">
        <v>30</v>
      </c>
      <c r="B34" s="22">
        <v>9</v>
      </c>
      <c r="C34" s="22"/>
    </row>
    <row r="35" spans="1:3" x14ac:dyDescent="0.25">
      <c r="A35" s="71" t="s">
        <v>98</v>
      </c>
      <c r="B35" s="71">
        <v>32</v>
      </c>
      <c r="C35" s="22"/>
    </row>
    <row r="36" spans="1:3" x14ac:dyDescent="0.25">
      <c r="A36" s="22" t="s">
        <v>33</v>
      </c>
      <c r="B36" s="68">
        <v>21553</v>
      </c>
      <c r="C36" s="22"/>
    </row>
    <row r="37" spans="1:3" x14ac:dyDescent="0.25">
      <c r="A37" s="22"/>
      <c r="B37" s="22"/>
      <c r="C37" s="22"/>
    </row>
    <row r="38" spans="1:3" ht="18" x14ac:dyDescent="0.25">
      <c r="A38" s="60" t="s">
        <v>34</v>
      </c>
      <c r="B38" s="60" t="s">
        <v>89</v>
      </c>
      <c r="C38" s="22"/>
    </row>
    <row r="39" spans="1:3" x14ac:dyDescent="0.25">
      <c r="A39" s="22" t="s">
        <v>35</v>
      </c>
      <c r="B39" s="23">
        <v>1930</v>
      </c>
      <c r="C39" s="22"/>
    </row>
    <row r="40" spans="1:3" x14ac:dyDescent="0.25">
      <c r="A40" s="22" t="s">
        <v>36</v>
      </c>
      <c r="B40" s="23">
        <v>4466</v>
      </c>
      <c r="C40" s="22"/>
    </row>
    <row r="41" spans="1:3" x14ac:dyDescent="0.25">
      <c r="A41" s="22" t="s">
        <v>37</v>
      </c>
      <c r="B41" s="23">
        <v>1631</v>
      </c>
      <c r="C41" s="22"/>
    </row>
    <row r="42" spans="1:3" x14ac:dyDescent="0.25">
      <c r="A42" s="22" t="s">
        <v>38</v>
      </c>
      <c r="B42" s="23">
        <v>9239</v>
      </c>
      <c r="C42" s="22"/>
    </row>
    <row r="43" spans="1:3" x14ac:dyDescent="0.25">
      <c r="A43" s="71" t="s">
        <v>39</v>
      </c>
      <c r="B43" s="72">
        <v>5196</v>
      </c>
      <c r="C43" s="22"/>
    </row>
    <row r="44" spans="1:3" ht="15.75" thickBot="1" x14ac:dyDescent="0.3">
      <c r="A44" s="95" t="s">
        <v>88</v>
      </c>
      <c r="B44" s="74">
        <f>SUM(B39:B43)</f>
        <v>22462</v>
      </c>
      <c r="C44" s="22"/>
    </row>
    <row r="45" spans="1:3" ht="15.75" thickTop="1" x14ac:dyDescent="0.25">
      <c r="A45" s="22"/>
      <c r="B45" s="22"/>
      <c r="C45" s="22"/>
    </row>
    <row r="46" spans="1:3" x14ac:dyDescent="0.25">
      <c r="A46" s="13" t="s">
        <v>91</v>
      </c>
      <c r="B46" s="76">
        <f>SUM(B36+B44)</f>
        <v>44015</v>
      </c>
      <c r="C46" s="13" t="s">
        <v>43</v>
      </c>
    </row>
    <row r="47" spans="1:3" x14ac:dyDescent="0.25">
      <c r="A47" s="13"/>
      <c r="B47" s="69">
        <f>B46/2000</f>
        <v>22.0075</v>
      </c>
      <c r="C47" s="13" t="s">
        <v>53</v>
      </c>
    </row>
  </sheetData>
  <pageMargins left="0.7" right="0.7" top="0.75" bottom="0.75" header="0.3" footer="0.3"/>
  <pageSetup scale="93" orientation="portrait" r:id="rId1"/>
  <headerFooter>
    <oddHeader xml:space="preserve">&amp;C&amp;"Arial,Bold"&amp;16Electronic Waste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Diversion Rate</vt:lpstr>
      <vt:lpstr>Landfilled Residential Waste</vt:lpstr>
      <vt:lpstr>Waste Reduction Program Totals</vt:lpstr>
      <vt:lpstr>Yard Waste</vt:lpstr>
      <vt:lpstr>Glass</vt:lpstr>
      <vt:lpstr>Recycling Drop-Offs</vt:lpstr>
      <vt:lpstr>Single Stream Recycling</vt:lpstr>
      <vt:lpstr>Household Hazardous Waste</vt:lpstr>
      <vt:lpstr>Electronic Waste</vt:lpstr>
      <vt:lpstr>Recycling Trailers</vt:lpstr>
      <vt:lpstr>'Landfilled Residential Waste'!Print_Area</vt:lpstr>
    </vt:vector>
  </TitlesOfParts>
  <Company>City of Jefferson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Hershey, Lauren</dc:creator>
  <cp:lastModifiedBy>Hershey, Lauren</cp:lastModifiedBy>
  <cp:lastPrinted>2013-04-22T14:07:07Z</cp:lastPrinted>
  <dcterms:created xsi:type="dcterms:W3CDTF">2011-12-16T18:47:27Z</dcterms:created>
  <dcterms:modified xsi:type="dcterms:W3CDTF">2013-04-22T14:43:16Z</dcterms:modified>
</cp:coreProperties>
</file>