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8195" windowHeight="11085" firstSheet="2" activeTab="4"/>
  </bookViews>
  <sheets>
    <sheet name="Diversion Rate" sheetId="10" r:id="rId1"/>
    <sheet name="Landfilled Residential Waste" sheetId="9" r:id="rId2"/>
    <sheet name="Waste Reduction Program Totals" sheetId="1" r:id="rId3"/>
    <sheet name="Glass" sheetId="3" r:id="rId4"/>
    <sheet name="Yard Waste" sheetId="2" r:id="rId5"/>
    <sheet name="Recycling Drop-Offs" sheetId="4" r:id="rId6"/>
    <sheet name="Single Stream Recycling" sheetId="5" r:id="rId7"/>
    <sheet name="Household Hazardous Waste" sheetId="6" r:id="rId8"/>
    <sheet name="Recycling Trailers" sheetId="8" r:id="rId9"/>
  </sheets>
  <definedNames>
    <definedName name="_xlnm.Print_Area" localSheetId="1">'Landfilled Residential Waste'!$A$1:$F$23</definedName>
  </definedNames>
  <calcPr calcId="145621"/>
</workbook>
</file>

<file path=xl/calcChain.xml><?xml version="1.0" encoding="utf-8"?>
<calcChain xmlns="http://schemas.openxmlformats.org/spreadsheetml/2006/main">
  <c r="F7" i="2" l="1"/>
  <c r="C16" i="2"/>
  <c r="E23" i="10" l="1"/>
  <c r="C19" i="9" l="1"/>
  <c r="E21" i="10" l="1"/>
  <c r="E9" i="10"/>
  <c r="H8" i="1"/>
  <c r="D6" i="8"/>
  <c r="D4" i="8"/>
  <c r="E19" i="10" l="1"/>
  <c r="C20" i="5" l="1"/>
  <c r="C17" i="5"/>
  <c r="I11" i="6" l="1"/>
  <c r="D81" i="6"/>
  <c r="D52" i="6"/>
  <c r="D62" i="6" s="1"/>
  <c r="D43" i="6"/>
  <c r="D20" i="6"/>
  <c r="E12" i="6"/>
  <c r="E10" i="6"/>
  <c r="E8" i="6"/>
  <c r="C16" i="3" l="1"/>
  <c r="E34" i="10" l="1"/>
  <c r="D13" i="4" l="1"/>
  <c r="E13" i="4"/>
  <c r="C13" i="4"/>
  <c r="D9" i="8" l="1"/>
  <c r="C18" i="2" l="1"/>
  <c r="C19" i="2" s="1"/>
  <c r="D8" i="8" l="1"/>
  <c r="E15" i="4" l="1"/>
  <c r="H10" i="1" s="1"/>
  <c r="E16" i="4" l="1"/>
  <c r="H20" i="1" l="1"/>
  <c r="E7" i="10" s="1"/>
  <c r="E11" i="10" s="1"/>
  <c r="E13" i="10" l="1"/>
  <c r="H21" i="1"/>
  <c r="E25" i="10" l="1"/>
</calcChain>
</file>

<file path=xl/comments1.xml><?xml version="1.0" encoding="utf-8"?>
<comments xmlns="http://schemas.openxmlformats.org/spreadsheetml/2006/main">
  <authors>
    <author>Hershey, Lauren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diversion total + landfilled total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Most of this number comes from yard waste
DT/LT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Based on actual numbers from Allied Waste
ss/wl</t>
        </r>
      </text>
    </comment>
  </commentList>
</comments>
</file>

<file path=xl/comments2.xml><?xml version="1.0" encoding="utf-8"?>
<comments xmlns="http://schemas.openxmlformats.org/spreadsheetml/2006/main">
  <authors>
    <author>Hershey, Lauren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Report from Allied Waste 
</t>
        </r>
      </text>
    </comment>
  </commentList>
</comments>
</file>

<file path=xl/comments3.xml><?xml version="1.0" encoding="utf-8"?>
<comments xmlns="http://schemas.openxmlformats.org/spreadsheetml/2006/main">
  <authors>
    <author>Hershey, Lauren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Received info from Compost Site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 xml:space="preserve">Hershey, Lauren:
From EPA Conversion Factors
(leaves avg+grass clippings avg)/2
</t>
        </r>
      </text>
    </comment>
  </commentList>
</comments>
</file>

<file path=xl/comments4.xml><?xml version="1.0" encoding="utf-8"?>
<comments xmlns="http://schemas.openxmlformats.org/spreadsheetml/2006/main">
  <authors>
    <author>Hershey, Lauren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Not clear how much of this was strictly from the residents of the City of Jefferson, from reports from New World Recycling
</t>
        </r>
      </text>
    </comment>
  </commentList>
</comments>
</file>

<file path=xl/comments5.xml><?xml version="1.0" encoding="utf-8"?>
<comments xmlns="http://schemas.openxmlformats.org/spreadsheetml/2006/main">
  <authors>
    <author>Hershey, Lauren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Hershey, Lauren:</t>
        </r>
        <r>
          <rPr>
            <sz val="9"/>
            <color indexed="81"/>
            <rFont val="Tahoma"/>
            <family val="2"/>
          </rPr>
          <t xml:space="preserve">
actual numbers from Federal Recycling</t>
        </r>
      </text>
    </comment>
  </commentList>
</comments>
</file>

<file path=xl/sharedStrings.xml><?xml version="1.0" encoding="utf-8"?>
<sst xmlns="http://schemas.openxmlformats.org/spreadsheetml/2006/main" count="177" uniqueCount="87">
  <si>
    <t>Oil Based Paint</t>
  </si>
  <si>
    <t>Aerosols</t>
  </si>
  <si>
    <t>Solid Pesticides</t>
  </si>
  <si>
    <t>Liquid Pesticides</t>
  </si>
  <si>
    <t>Fuels</t>
  </si>
  <si>
    <t>Bulk Fuels</t>
  </si>
  <si>
    <t>Yard Waste</t>
  </si>
  <si>
    <t>Recycling Drop-Offs</t>
  </si>
  <si>
    <t>Single Stream Recycling</t>
  </si>
  <si>
    <t>lbs.</t>
  </si>
  <si>
    <t>tons</t>
  </si>
  <si>
    <t>lbs</t>
  </si>
  <si>
    <t>Cardboard</t>
  </si>
  <si>
    <t>Magazines</t>
  </si>
  <si>
    <t>Newspaper</t>
  </si>
  <si>
    <t>Month</t>
  </si>
  <si>
    <t>Date of Event</t>
  </si>
  <si>
    <t>Lbs Collected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</si>
  <si>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</si>
  <si>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</si>
  <si>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</si>
  <si>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</si>
  <si>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</si>
  <si>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</si>
  <si>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</si>
  <si>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</si>
  <si>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</si>
  <si>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</si>
  <si>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</si>
  <si>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</si>
  <si>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Special Event Recycling Trailers</t>
  </si>
  <si>
    <t>Total Diversion in 2011</t>
  </si>
  <si>
    <t>Single Stream Diversion Rate</t>
  </si>
  <si>
    <t>325 lbs</t>
  </si>
  <si>
    <t>Household Hazardous Waste</t>
  </si>
  <si>
    <t xml:space="preserve">Glass Recycling </t>
  </si>
  <si>
    <t>Total Amount of Residential Waste Generated</t>
  </si>
  <si>
    <t xml:space="preserve">Waste Reduction Program </t>
  </si>
  <si>
    <t>Avg Cubic Yards/Month</t>
  </si>
  <si>
    <t>*</t>
  </si>
  <si>
    <t>*1 cubic yard=</t>
  </si>
  <si>
    <t>Total Cubic Yards</t>
  </si>
  <si>
    <t>Total Lbs Diverted</t>
  </si>
  <si>
    <t>Total in lbs</t>
  </si>
  <si>
    <t>Residential Waste Landfilled</t>
  </si>
  <si>
    <t>Total Amount of Waste Generated</t>
  </si>
  <si>
    <t>Overall Diversion Rate</t>
  </si>
  <si>
    <t xml:space="preserve">Total lbs Diverted from the Landfill </t>
  </si>
  <si>
    <t xml:space="preserve">Total Waste Landfilled </t>
  </si>
  <si>
    <t xml:space="preserve">Total Waste Diverted </t>
  </si>
  <si>
    <t>Total Diversion</t>
  </si>
  <si>
    <t>Single Stream Diversion</t>
  </si>
  <si>
    <t>Revenue Generated</t>
  </si>
  <si>
    <t>Revenue Generated by Programs:</t>
  </si>
  <si>
    <t>Location</t>
  </si>
  <si>
    <t>Date</t>
  </si>
  <si>
    <t>Tons</t>
  </si>
  <si>
    <t>Jefferson City</t>
  </si>
  <si>
    <t>Total Glass Recycled</t>
  </si>
  <si>
    <t>Oil based point</t>
  </si>
  <si>
    <t>Corrosive oxiding liquids</t>
  </si>
  <si>
    <t>Bulbs</t>
  </si>
  <si>
    <t>U lamps</t>
  </si>
  <si>
    <t>CFL Fluorescents</t>
  </si>
  <si>
    <t>Total Transportation Charges</t>
  </si>
  <si>
    <t>Flammable Solids</t>
  </si>
  <si>
    <t>Caustic loosepack</t>
  </si>
  <si>
    <t>Corrosive oxidizing</t>
  </si>
  <si>
    <t>bulbs</t>
  </si>
  <si>
    <t>propane cylinders</t>
  </si>
  <si>
    <t xml:space="preserve"> 7/11/2012</t>
  </si>
  <si>
    <t>Oil based paint</t>
  </si>
  <si>
    <t>Flammable Solid</t>
  </si>
  <si>
    <t>Corrosive Oxidizers</t>
  </si>
  <si>
    <t>Paint</t>
  </si>
  <si>
    <t>Pesticides Liquid</t>
  </si>
  <si>
    <t>Pesticide Solids</t>
  </si>
  <si>
    <t>Corrosive Oxidizing</t>
  </si>
  <si>
    <t>Tons Recycled</t>
  </si>
  <si>
    <t>Residential Trash</t>
  </si>
  <si>
    <t xml:space="preserve">April </t>
  </si>
  <si>
    <t>Tons Landfilled</t>
  </si>
  <si>
    <t>Downtown Recycling Containers</t>
  </si>
  <si>
    <t xml:space="preserve">August </t>
  </si>
  <si>
    <t>Recycling Drop-Off's</t>
  </si>
  <si>
    <t>High School</t>
  </si>
  <si>
    <t>Earth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</si>
</sst>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_);_(* \(#,##0\);_(* &quot;-&quot;?_);_(@_)"/>
    <numFmt numFmtId="167" formatCode="0.0%"/>
    <numFmt numFmtId="168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0" xfId="0" applyBorder="1"/>
    <xf numFmtId="0" fontId="3" fillId="0" borderId="0" xfId="0" applyFont="1"/>
    <xf numFmtId="43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0" fillId="0" borderId="0" xfId="0" applyNumberFormat="1"/>
    <xf numFmtId="0" fontId="11" fillId="0" borderId="0" xfId="0" applyFont="1"/>
    <xf numFmtId="0" fontId="0" fillId="0" borderId="0" xfId="0" applyFont="1"/>
    <xf numFmtId="43" fontId="3" fillId="0" borderId="0" xfId="0" applyNumberFormat="1" applyFont="1"/>
    <xf numFmtId="0" fontId="14" fillId="0" borderId="0" xfId="0" applyFont="1"/>
    <xf numFmtId="0" fontId="15" fillId="0" borderId="0" xfId="0" applyFont="1"/>
    <xf numFmtId="164" fontId="15" fillId="0" borderId="0" xfId="1" applyNumberFormat="1" applyFont="1"/>
    <xf numFmtId="0" fontId="15" fillId="0" borderId="2" xfId="0" applyFont="1" applyBorder="1"/>
    <xf numFmtId="164" fontId="15" fillId="0" borderId="2" xfId="1" applyNumberFormat="1" applyFont="1" applyBorder="1"/>
    <xf numFmtId="0" fontId="15" fillId="0" borderId="0" xfId="0" applyFont="1" applyBorder="1"/>
    <xf numFmtId="164" fontId="15" fillId="0" borderId="0" xfId="1" applyNumberFormat="1" applyFont="1" applyBorder="1"/>
    <xf numFmtId="0" fontId="16" fillId="0" borderId="0" xfId="0" applyFont="1" applyBorder="1"/>
    <xf numFmtId="0" fontId="15" fillId="0" borderId="0" xfId="0" applyFont="1" applyFill="1" applyBorder="1"/>
    <xf numFmtId="164" fontId="15" fillId="0" borderId="0" xfId="0" applyNumberFormat="1" applyFont="1"/>
    <xf numFmtId="0" fontId="7" fillId="0" borderId="0" xfId="0" applyFont="1" applyBorder="1"/>
    <xf numFmtId="164" fontId="9" fillId="0" borderId="0" xfId="1" applyNumberFormat="1" applyFont="1"/>
    <xf numFmtId="0" fontId="8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" fontId="18" fillId="0" borderId="0" xfId="0" applyNumberFormat="1" applyFont="1"/>
    <xf numFmtId="0" fontId="18" fillId="0" borderId="0" xfId="0" applyFont="1"/>
    <xf numFmtId="0" fontId="18" fillId="0" borderId="0" xfId="0" applyFont="1" applyBorder="1"/>
    <xf numFmtId="164" fontId="18" fillId="0" borderId="0" xfId="1" applyNumberFormat="1" applyFont="1" applyBorder="1"/>
    <xf numFmtId="17" fontId="18" fillId="0" borderId="2" xfId="0" applyNumberFormat="1" applyFont="1" applyBorder="1"/>
    <xf numFmtId="0" fontId="18" fillId="0" borderId="2" xfId="0" applyFont="1" applyBorder="1"/>
    <xf numFmtId="17" fontId="18" fillId="0" borderId="0" xfId="0" applyNumberFormat="1" applyFont="1" applyBorder="1"/>
    <xf numFmtId="0" fontId="16" fillId="0" borderId="1" xfId="0" applyFont="1" applyBorder="1"/>
    <xf numFmtId="0" fontId="20" fillId="0" borderId="1" xfId="0" applyFont="1" applyBorder="1"/>
    <xf numFmtId="0" fontId="14" fillId="0" borderId="1" xfId="0" applyFont="1" applyBorder="1"/>
    <xf numFmtId="0" fontId="15" fillId="0" borderId="0" xfId="0" applyFont="1" applyAlignment="1"/>
    <xf numFmtId="3" fontId="15" fillId="0" borderId="0" xfId="0" applyNumberFormat="1" applyFont="1" applyAlignment="1"/>
    <xf numFmtId="0" fontId="15" fillId="0" borderId="2" xfId="0" applyFont="1" applyBorder="1" applyAlignment="1"/>
    <xf numFmtId="0" fontId="15" fillId="0" borderId="0" xfId="0" applyFont="1" applyBorder="1" applyAlignment="1"/>
    <xf numFmtId="164" fontId="11" fillId="0" borderId="0" xfId="1" applyNumberFormat="1" applyFont="1"/>
    <xf numFmtId="43" fontId="11" fillId="0" borderId="0" xfId="0" applyNumberFormat="1" applyFont="1"/>
    <xf numFmtId="0" fontId="21" fillId="0" borderId="1" xfId="0" applyFont="1" applyBorder="1"/>
    <xf numFmtId="0" fontId="15" fillId="0" borderId="1" xfId="0" applyFont="1" applyBorder="1"/>
    <xf numFmtId="0" fontId="11" fillId="0" borderId="5" xfId="0" applyFont="1" applyBorder="1"/>
    <xf numFmtId="164" fontId="11" fillId="0" borderId="5" xfId="1" applyNumberFormat="1" applyFont="1" applyBorder="1"/>
    <xf numFmtId="166" fontId="11" fillId="0" borderId="0" xfId="0" applyNumberFormat="1" applyFont="1"/>
    <xf numFmtId="164" fontId="11" fillId="0" borderId="0" xfId="0" applyNumberFormat="1" applyFont="1"/>
    <xf numFmtId="0" fontId="17" fillId="0" borderId="0" xfId="0" applyFont="1"/>
    <xf numFmtId="0" fontId="19" fillId="0" borderId="1" xfId="0" applyFont="1" applyBorder="1"/>
    <xf numFmtId="15" fontId="22" fillId="0" borderId="0" xfId="0" applyNumberFormat="1" applyFont="1"/>
    <xf numFmtId="3" fontId="17" fillId="0" borderId="0" xfId="0" applyNumberFormat="1" applyFont="1" applyAlignment="1">
      <alignment horizontal="center"/>
    </xf>
    <xf numFmtId="0" fontId="17" fillId="0" borderId="0" xfId="0" applyFont="1" applyFill="1" applyBorder="1"/>
    <xf numFmtId="17" fontId="17" fillId="0" borderId="1" xfId="0" applyNumberFormat="1" applyFont="1" applyFill="1" applyBorder="1"/>
    <xf numFmtId="0" fontId="17" fillId="0" borderId="1" xfId="0" applyFont="1" applyBorder="1"/>
    <xf numFmtId="3" fontId="17" fillId="0" borderId="1" xfId="0" applyNumberFormat="1" applyFont="1" applyBorder="1" applyAlignment="1">
      <alignment horizontal="center"/>
    </xf>
    <xf numFmtId="17" fontId="17" fillId="0" borderId="2" xfId="0" applyNumberFormat="1" applyFont="1" applyFill="1" applyBorder="1"/>
    <xf numFmtId="0" fontId="17" fillId="0" borderId="2" xfId="0" applyFont="1" applyBorder="1"/>
    <xf numFmtId="3" fontId="17" fillId="0" borderId="2" xfId="0" applyNumberFormat="1" applyFont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1" fontId="17" fillId="0" borderId="0" xfId="0" applyNumberFormat="1" applyFont="1"/>
    <xf numFmtId="14" fontId="16" fillId="0" borderId="0" xfId="0" applyNumberFormat="1" applyFont="1" applyBorder="1" applyAlignment="1">
      <alignment horizontal="left"/>
    </xf>
    <xf numFmtId="0" fontId="0" fillId="0" borderId="0" xfId="0" applyNumberFormat="1"/>
    <xf numFmtId="0" fontId="21" fillId="0" borderId="0" xfId="0" applyFont="1"/>
    <xf numFmtId="16" fontId="15" fillId="0" borderId="0" xfId="0" applyNumberFormat="1" applyFont="1"/>
    <xf numFmtId="16" fontId="15" fillId="0" borderId="2" xfId="0" applyNumberFormat="1" applyFont="1" applyBorder="1"/>
    <xf numFmtId="8" fontId="0" fillId="0" borderId="0" xfId="0" applyNumberFormat="1"/>
    <xf numFmtId="164" fontId="16" fillId="0" borderId="3" xfId="0" applyNumberFormat="1" applyFont="1" applyBorder="1" applyAlignment="1">
      <alignment wrapText="1"/>
    </xf>
    <xf numFmtId="0" fontId="16" fillId="0" borderId="3" xfId="0" applyFont="1" applyBorder="1"/>
    <xf numFmtId="8" fontId="16" fillId="0" borderId="3" xfId="0" applyNumberFormat="1" applyFont="1" applyBorder="1"/>
    <xf numFmtId="167" fontId="16" fillId="0" borderId="3" xfId="2" applyNumberFormat="1" applyFont="1" applyBorder="1"/>
    <xf numFmtId="164" fontId="15" fillId="0" borderId="0" xfId="0" applyNumberFormat="1" applyFont="1" applyBorder="1"/>
    <xf numFmtId="9" fontId="16" fillId="0" borderId="3" xfId="2" applyFont="1" applyBorder="1"/>
    <xf numFmtId="9" fontId="16" fillId="0" borderId="0" xfId="2" applyFont="1" applyBorder="1"/>
    <xf numFmtId="0" fontId="0" fillId="0" borderId="1" xfId="0" applyBorder="1"/>
    <xf numFmtId="0" fontId="0" fillId="0" borderId="0" xfId="0" applyFont="1" applyBorder="1"/>
    <xf numFmtId="14" fontId="0" fillId="0" borderId="0" xfId="0" applyNumberFormat="1"/>
    <xf numFmtId="0" fontId="5" fillId="0" borderId="0" xfId="0" applyFont="1" applyBorder="1"/>
    <xf numFmtId="14" fontId="0" fillId="0" borderId="0" xfId="0" applyNumberForma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NumberFormat="1" applyBorder="1"/>
    <xf numFmtId="0" fontId="16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3" fillId="0" borderId="3" xfId="0" applyFont="1" applyBorder="1"/>
    <xf numFmtId="164" fontId="3" fillId="0" borderId="3" xfId="1" applyNumberFormat="1" applyFont="1" applyBorder="1"/>
    <xf numFmtId="0" fontId="3" fillId="0" borderId="4" xfId="0" applyFont="1" applyBorder="1"/>
    <xf numFmtId="164" fontId="3" fillId="0" borderId="4" xfId="1" applyNumberFormat="1" applyFont="1" applyBorder="1"/>
    <xf numFmtId="164" fontId="0" fillId="0" borderId="0" xfId="0" applyNumberFormat="1"/>
    <xf numFmtId="3" fontId="0" fillId="0" borderId="0" xfId="0" applyNumberFormat="1"/>
    <xf numFmtId="0" fontId="11" fillId="0" borderId="0" xfId="0" applyFont="1" applyBorder="1"/>
    <xf numFmtId="43" fontId="16" fillId="0" borderId="0" xfId="1" applyNumberFormat="1" applyFont="1"/>
    <xf numFmtId="43" fontId="15" fillId="0" borderId="0" xfId="0" applyNumberFormat="1" applyFont="1"/>
    <xf numFmtId="164" fontId="16" fillId="0" borderId="0" xfId="1" applyNumberFormat="1" applyFont="1" applyBorder="1"/>
    <xf numFmtId="9" fontId="0" fillId="0" borderId="0" xfId="0" applyNumberFormat="1" applyBorder="1"/>
    <xf numFmtId="0" fontId="18" fillId="0" borderId="0" xfId="0" applyFont="1" applyAlignment="1">
      <alignment horizontal="right"/>
    </xf>
    <xf numFmtId="168" fontId="0" fillId="0" borderId="0" xfId="3" applyNumberFormat="1" applyFont="1" applyAlignment="1"/>
    <xf numFmtId="43" fontId="15" fillId="0" borderId="2" xfId="1" applyNumberFormat="1" applyFont="1" applyBorder="1"/>
    <xf numFmtId="43" fontId="17" fillId="0" borderId="0" xfId="1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showWhiteSpace="0" zoomScaleNormal="100" workbookViewId="0">
      <selection activeCell="E11" sqref="E11"/>
    </sheetView>
  </sheetViews>
  <sheetFormatPr defaultRowHeight="15" x14ac:dyDescent="0.25"/>
  <cols>
    <col min="1" max="1" width="55.7109375" customWidth="1"/>
    <col min="2" max="2" width="2.140625" customWidth="1"/>
    <col min="3" max="4" width="9.140625" hidden="1" customWidth="1"/>
    <col min="5" max="5" width="19.140625" customWidth="1"/>
    <col min="7" max="7" width="10.5703125" bestFit="1" customWidth="1"/>
  </cols>
  <sheetData>
    <row r="1" spans="1:9" x14ac:dyDescent="0.25">
      <c r="A1" s="23"/>
      <c r="B1" s="15"/>
      <c r="C1" s="15"/>
      <c r="D1" s="15"/>
      <c r="E1" s="15"/>
      <c r="F1" s="16"/>
    </row>
    <row r="2" spans="1:9" x14ac:dyDescent="0.25">
      <c r="A2" s="23"/>
      <c r="B2" s="15"/>
      <c r="C2" s="15"/>
      <c r="D2" s="15"/>
      <c r="E2" s="15"/>
      <c r="F2" s="16"/>
    </row>
    <row r="3" spans="1:9" x14ac:dyDescent="0.25">
      <c r="A3" s="16"/>
      <c r="B3" s="16"/>
      <c r="C3" s="16"/>
      <c r="D3" s="16"/>
      <c r="E3" s="16"/>
      <c r="F3" s="16"/>
    </row>
    <row r="4" spans="1:9" x14ac:dyDescent="0.25">
      <c r="A4" s="16"/>
      <c r="B4" s="16"/>
      <c r="C4" s="16"/>
      <c r="D4" s="16"/>
      <c r="E4" s="16"/>
      <c r="F4" s="16"/>
    </row>
    <row r="5" spans="1:9" ht="18" x14ac:dyDescent="0.25">
      <c r="A5" s="38" t="s">
        <v>50</v>
      </c>
      <c r="B5" s="48"/>
      <c r="C5" s="48"/>
      <c r="D5" s="48"/>
      <c r="E5" s="48"/>
      <c r="F5" s="48"/>
    </row>
    <row r="6" spans="1:9" x14ac:dyDescent="0.25">
      <c r="A6" s="16"/>
      <c r="B6" s="16"/>
      <c r="C6" s="16"/>
      <c r="D6" s="16"/>
      <c r="E6" s="17"/>
      <c r="F6" s="16"/>
    </row>
    <row r="7" spans="1:9" x14ac:dyDescent="0.25">
      <c r="A7" s="16" t="s">
        <v>49</v>
      </c>
      <c r="B7" s="16"/>
      <c r="C7" s="16"/>
      <c r="D7" s="16"/>
      <c r="E7" s="17">
        <f>'Waste Reduction Program Totals'!H20</f>
        <v>13951303</v>
      </c>
      <c r="F7" s="16" t="s">
        <v>11</v>
      </c>
      <c r="G7" s="11"/>
      <c r="H7" s="1"/>
    </row>
    <row r="8" spans="1:9" ht="18.75" x14ac:dyDescent="0.3">
      <c r="A8" s="16"/>
      <c r="B8" s="16"/>
      <c r="C8" s="16"/>
      <c r="D8" s="16"/>
      <c r="E8" s="17"/>
      <c r="F8" s="16"/>
      <c r="H8" s="7"/>
      <c r="I8" s="2"/>
    </row>
    <row r="9" spans="1:9" ht="15.75" thickBot="1" x14ac:dyDescent="0.3">
      <c r="A9" s="18" t="s">
        <v>48</v>
      </c>
      <c r="B9" s="18"/>
      <c r="C9" s="18"/>
      <c r="D9" s="18"/>
      <c r="E9" s="19">
        <f>7997.91*2000</f>
        <v>15995820</v>
      </c>
      <c r="F9" s="18" t="s">
        <v>11</v>
      </c>
      <c r="G9" s="11"/>
    </row>
    <row r="10" spans="1:9" ht="15.75" thickTop="1" x14ac:dyDescent="0.25">
      <c r="A10" s="20"/>
      <c r="B10" s="20"/>
      <c r="C10" s="20"/>
      <c r="D10" s="20"/>
      <c r="E10" s="21"/>
      <c r="F10" s="20"/>
      <c r="G10" s="11"/>
    </row>
    <row r="11" spans="1:9" x14ac:dyDescent="0.25">
      <c r="A11" s="20" t="s">
        <v>45</v>
      </c>
      <c r="B11" s="20"/>
      <c r="C11" s="20"/>
      <c r="D11" s="20"/>
      <c r="E11" s="21">
        <f>SUM(E7,E9)</f>
        <v>29947123</v>
      </c>
      <c r="F11" s="20" t="s">
        <v>11</v>
      </c>
      <c r="G11" s="11"/>
    </row>
    <row r="12" spans="1:9" x14ac:dyDescent="0.25">
      <c r="A12" s="16"/>
      <c r="B12" s="16"/>
      <c r="C12" s="16"/>
      <c r="D12" s="16"/>
      <c r="E12" s="16"/>
      <c r="F12" s="48"/>
    </row>
    <row r="13" spans="1:9" ht="18" x14ac:dyDescent="0.25">
      <c r="A13" s="74" t="s">
        <v>46</v>
      </c>
      <c r="B13" s="74"/>
      <c r="C13" s="74"/>
      <c r="D13" s="74"/>
      <c r="E13" s="76">
        <f>E7/E11</f>
        <v>0.46586455066151095</v>
      </c>
      <c r="F13" s="48"/>
    </row>
    <row r="14" spans="1:9" x14ac:dyDescent="0.25">
      <c r="A14" s="16"/>
      <c r="B14" s="16"/>
      <c r="C14" s="16"/>
      <c r="D14" s="16"/>
      <c r="E14" s="16"/>
      <c r="F14" s="16"/>
    </row>
    <row r="15" spans="1:9" x14ac:dyDescent="0.25">
      <c r="A15" s="16"/>
      <c r="B15" s="16"/>
      <c r="C15" s="16"/>
      <c r="D15" s="16"/>
      <c r="E15" s="16"/>
      <c r="F15" s="16"/>
    </row>
    <row r="16" spans="1:9" x14ac:dyDescent="0.25">
      <c r="A16" s="16"/>
      <c r="B16" s="16"/>
      <c r="C16" s="16"/>
      <c r="D16" s="16"/>
      <c r="E16" s="16"/>
      <c r="F16" s="16"/>
    </row>
    <row r="17" spans="1:6" ht="18" x14ac:dyDescent="0.25">
      <c r="A17" s="38" t="s">
        <v>51</v>
      </c>
      <c r="B17" s="48"/>
      <c r="C17" s="48"/>
      <c r="D17" s="48"/>
      <c r="E17" s="48"/>
      <c r="F17" s="48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 t="s">
        <v>8</v>
      </c>
      <c r="B19" s="16"/>
      <c r="C19" s="16"/>
      <c r="D19" s="16"/>
      <c r="E19" s="17">
        <f>2634.19*2000</f>
        <v>5268380</v>
      </c>
      <c r="F19" s="16" t="s">
        <v>11</v>
      </c>
    </row>
    <row r="20" spans="1:6" x14ac:dyDescent="0.25">
      <c r="A20" s="16"/>
      <c r="B20" s="16"/>
      <c r="C20" s="16"/>
      <c r="D20" s="16"/>
      <c r="E20" s="21"/>
      <c r="F20" s="16"/>
    </row>
    <row r="21" spans="1:6" ht="15.75" thickBot="1" x14ac:dyDescent="0.3">
      <c r="A21" s="18" t="s">
        <v>44</v>
      </c>
      <c r="B21" s="18"/>
      <c r="C21" s="18"/>
      <c r="D21" s="18"/>
      <c r="E21" s="108">
        <f>E9</f>
        <v>15995820</v>
      </c>
      <c r="F21" s="18" t="s">
        <v>11</v>
      </c>
    </row>
    <row r="22" spans="1:6" ht="15.75" thickTop="1" x14ac:dyDescent="0.25">
      <c r="A22" s="20"/>
      <c r="B22" s="20"/>
      <c r="C22" s="20"/>
      <c r="D22" s="20"/>
      <c r="E22" s="21"/>
      <c r="F22" s="16"/>
    </row>
    <row r="23" spans="1:6" x14ac:dyDescent="0.25">
      <c r="A23" s="20" t="s">
        <v>36</v>
      </c>
      <c r="B23" s="20"/>
      <c r="C23" s="20"/>
      <c r="D23" s="20"/>
      <c r="E23" s="77">
        <f>SUM(E19+E21)</f>
        <v>21264200</v>
      </c>
      <c r="F23" s="16" t="s">
        <v>11</v>
      </c>
    </row>
    <row r="24" spans="1:6" x14ac:dyDescent="0.25">
      <c r="A24" s="16"/>
      <c r="B24" s="16"/>
      <c r="C24" s="16"/>
      <c r="D24" s="16"/>
      <c r="E24" s="16"/>
      <c r="F24" s="48"/>
    </row>
    <row r="25" spans="1:6" ht="18" x14ac:dyDescent="0.25">
      <c r="A25" s="74" t="s">
        <v>32</v>
      </c>
      <c r="B25" s="74"/>
      <c r="C25" s="74"/>
      <c r="D25" s="74"/>
      <c r="E25" s="78">
        <f>E19/E23</f>
        <v>0.2477582039296094</v>
      </c>
      <c r="F25" s="38"/>
    </row>
    <row r="26" spans="1:6" ht="18" x14ac:dyDescent="0.25">
      <c r="A26" s="22"/>
      <c r="B26" s="22"/>
      <c r="C26" s="22"/>
      <c r="D26" s="22"/>
      <c r="E26" s="79"/>
      <c r="F26" s="28"/>
    </row>
    <row r="27" spans="1:6" x14ac:dyDescent="0.25">
      <c r="A27" s="16"/>
      <c r="B27" s="16"/>
      <c r="C27" s="16"/>
      <c r="D27" s="16"/>
      <c r="E27" s="16"/>
      <c r="F27" s="16"/>
    </row>
    <row r="28" spans="1:6" x14ac:dyDescent="0.25">
      <c r="A28" s="16"/>
      <c r="B28" s="16"/>
      <c r="C28" s="16"/>
      <c r="D28" s="16"/>
      <c r="E28" s="16"/>
      <c r="F28" s="16"/>
    </row>
    <row r="29" spans="1:6" ht="18" x14ac:dyDescent="0.25">
      <c r="A29" s="38" t="s">
        <v>52</v>
      </c>
      <c r="B29" s="48"/>
      <c r="C29" s="48"/>
      <c r="D29" s="48"/>
      <c r="E29" s="48"/>
      <c r="F29" s="48"/>
    </row>
    <row r="31" spans="1:6" x14ac:dyDescent="0.25">
      <c r="A31" t="s">
        <v>84</v>
      </c>
      <c r="E31" s="107">
        <v>2899.17</v>
      </c>
    </row>
    <row r="32" spans="1:6" x14ac:dyDescent="0.25">
      <c r="E32" s="72"/>
    </row>
    <row r="33" spans="1:6" x14ac:dyDescent="0.25">
      <c r="E33" s="72"/>
      <c r="F33" s="80"/>
    </row>
    <row r="34" spans="1:6" ht="18" x14ac:dyDescent="0.25">
      <c r="A34" s="73" t="s">
        <v>53</v>
      </c>
      <c r="B34" s="74"/>
      <c r="C34" s="74"/>
      <c r="D34" s="74"/>
      <c r="E34" s="75">
        <f>SUM(E31:E32)</f>
        <v>2899.17</v>
      </c>
      <c r="F34" s="80"/>
    </row>
  </sheetData>
  <pageMargins left="0.7" right="0.7" top="0.75" bottom="0.75" header="0.3" footer="0.3"/>
  <pageSetup orientation="portrait" verticalDpi="599" r:id="rId1"/>
  <headerFooter>
    <oddHeader xml:space="preserve">&amp;C&amp;"Arial,Bold"&amp;18Residential Waste Diversion Rates 2012&amp;"-,Regular"&amp;11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showWhiteSpace="0" view="pageLayout" zoomScaleNormal="100" workbookViewId="0">
      <selection activeCell="C19" sqref="C19"/>
    </sheetView>
  </sheetViews>
  <sheetFormatPr defaultRowHeight="15" x14ac:dyDescent="0.25"/>
  <cols>
    <col min="1" max="1" width="18.42578125" customWidth="1"/>
    <col min="2" max="2" width="10" customWidth="1"/>
    <col min="3" max="3" width="14.28515625" customWidth="1"/>
    <col min="4" max="4" width="18.28515625" bestFit="1" customWidth="1"/>
  </cols>
  <sheetData>
    <row r="1" spans="1:5" ht="18" x14ac:dyDescent="0.25">
      <c r="A1" s="28"/>
      <c r="B1" s="28"/>
      <c r="C1" s="28"/>
      <c r="D1" s="28"/>
      <c r="E1" s="28"/>
    </row>
    <row r="2" spans="1:5" x14ac:dyDescent="0.25">
      <c r="A2" s="20"/>
      <c r="B2" s="20"/>
      <c r="C2" s="20"/>
      <c r="D2" s="20"/>
      <c r="E2" s="20"/>
    </row>
    <row r="3" spans="1:5" ht="18" x14ac:dyDescent="0.25">
      <c r="A3" s="28" t="s">
        <v>79</v>
      </c>
      <c r="B3" s="28"/>
      <c r="C3" s="28"/>
      <c r="D3" s="93"/>
      <c r="E3" s="20"/>
    </row>
    <row r="4" spans="1:5" ht="18" x14ac:dyDescent="0.25">
      <c r="A4" s="16"/>
      <c r="B4" s="16"/>
      <c r="C4" s="16"/>
      <c r="D4" s="34"/>
      <c r="E4" s="20"/>
    </row>
    <row r="5" spans="1:5" ht="18" x14ac:dyDescent="0.25">
      <c r="A5" s="29" t="s">
        <v>15</v>
      </c>
      <c r="B5" s="29"/>
      <c r="C5" s="29" t="s">
        <v>56</v>
      </c>
      <c r="D5" s="34"/>
      <c r="E5" s="20"/>
    </row>
    <row r="6" spans="1:5" ht="18" x14ac:dyDescent="0.25">
      <c r="A6" s="31" t="s">
        <v>18</v>
      </c>
      <c r="B6" s="32"/>
      <c r="C6" s="32">
        <v>663.35</v>
      </c>
      <c r="D6" s="34"/>
      <c r="E6" s="20"/>
    </row>
    <row r="7" spans="1:5" ht="18" x14ac:dyDescent="0.25">
      <c r="A7" s="31" t="s">
        <v>19</v>
      </c>
      <c r="B7" s="32"/>
      <c r="C7" s="32">
        <v>601.01</v>
      </c>
      <c r="D7" s="34"/>
      <c r="E7" s="20"/>
    </row>
    <row r="8" spans="1:5" ht="18" x14ac:dyDescent="0.25">
      <c r="A8" s="31" t="s">
        <v>20</v>
      </c>
      <c r="B8" s="32"/>
      <c r="C8" s="32">
        <v>693.26</v>
      </c>
      <c r="D8" s="34"/>
      <c r="E8" s="20"/>
    </row>
    <row r="9" spans="1:5" ht="18" x14ac:dyDescent="0.25">
      <c r="A9" s="31" t="s">
        <v>80</v>
      </c>
      <c r="B9" s="32"/>
      <c r="C9" s="32">
        <v>692.83</v>
      </c>
      <c r="D9" s="34"/>
      <c r="E9" s="20"/>
    </row>
    <row r="10" spans="1:5" ht="18" x14ac:dyDescent="0.25">
      <c r="A10" s="31" t="s">
        <v>29</v>
      </c>
      <c r="B10" s="32"/>
      <c r="C10" s="106">
        <v>718.92</v>
      </c>
      <c r="D10" s="34"/>
      <c r="E10" s="20"/>
    </row>
    <row r="11" spans="1:5" ht="18" x14ac:dyDescent="0.25">
      <c r="A11" s="31" t="s">
        <v>22</v>
      </c>
      <c r="B11" s="32"/>
      <c r="C11" s="32">
        <v>657.05</v>
      </c>
      <c r="D11" s="34"/>
      <c r="E11" s="20"/>
    </row>
    <row r="12" spans="1:5" ht="18" x14ac:dyDescent="0.25">
      <c r="A12" s="31" t="s">
        <v>23</v>
      </c>
      <c r="B12" s="32"/>
      <c r="C12" s="32">
        <v>676.9</v>
      </c>
      <c r="D12" s="34"/>
      <c r="E12" s="20"/>
    </row>
    <row r="13" spans="1:5" ht="18" x14ac:dyDescent="0.25">
      <c r="A13" s="31" t="s">
        <v>24</v>
      </c>
      <c r="B13" s="32"/>
      <c r="C13" s="32">
        <v>698.44</v>
      </c>
      <c r="D13" s="34"/>
      <c r="E13" s="20"/>
    </row>
    <row r="14" spans="1:5" ht="18" x14ac:dyDescent="0.25">
      <c r="A14" s="31" t="s">
        <v>25</v>
      </c>
      <c r="B14" s="32"/>
      <c r="C14" s="32">
        <v>607.47</v>
      </c>
      <c r="D14" s="34"/>
      <c r="E14" s="20"/>
    </row>
    <row r="15" spans="1:5" ht="18" x14ac:dyDescent="0.25">
      <c r="A15" s="31" t="s">
        <v>26</v>
      </c>
      <c r="B15" s="32"/>
      <c r="C15" s="32">
        <v>686.32</v>
      </c>
      <c r="D15" s="34"/>
      <c r="E15" s="20"/>
    </row>
    <row r="16" spans="1:5" ht="18" x14ac:dyDescent="0.25">
      <c r="A16" s="31" t="s">
        <v>27</v>
      </c>
      <c r="B16" s="33"/>
      <c r="C16" s="33">
        <v>708.92</v>
      </c>
      <c r="D16" s="34"/>
      <c r="E16" s="20"/>
    </row>
    <row r="17" spans="1:5" ht="18.75" thickBot="1" x14ac:dyDescent="0.3">
      <c r="A17" s="35" t="s">
        <v>28</v>
      </c>
      <c r="B17" s="36"/>
      <c r="C17" s="36">
        <v>593.44000000000005</v>
      </c>
      <c r="D17" s="104"/>
      <c r="E17" s="101"/>
    </row>
    <row r="18" spans="1:5" ht="18.75" thickTop="1" x14ac:dyDescent="0.25">
      <c r="A18" s="37"/>
      <c r="B18" s="33"/>
      <c r="C18" s="33"/>
      <c r="D18" s="20"/>
      <c r="E18" s="20"/>
    </row>
    <row r="19" spans="1:5" ht="18" x14ac:dyDescent="0.25">
      <c r="A19" s="28" t="s">
        <v>81</v>
      </c>
      <c r="B19" s="28"/>
      <c r="C19" s="102">
        <f>C6+C7+C8+C9+C10+C11+C12+C13+C14+C15+'Diversion Rate'!C16+C17</f>
        <v>7288.99</v>
      </c>
      <c r="D19" s="20"/>
      <c r="E19" s="20"/>
    </row>
    <row r="20" spans="1:5" x14ac:dyDescent="0.25">
      <c r="A20" s="20"/>
      <c r="B20" s="20"/>
      <c r="C20" s="20"/>
      <c r="D20" s="20"/>
      <c r="E20" s="20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10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</sheetData>
  <pageMargins left="0.7" right="0.7" top="0.75" bottom="0.75" header="0.3" footer="0.3"/>
  <pageSetup orientation="portrait" r:id="rId1"/>
  <headerFooter>
    <oddHeader xml:space="preserve">&amp;C&amp;"Arial,Bold"&amp;16Amount of Residential Waste Landfilled in 2011  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Normal="100" workbookViewId="0">
      <selection activeCell="H6" sqref="H6:H18"/>
    </sheetView>
  </sheetViews>
  <sheetFormatPr defaultRowHeight="15" x14ac:dyDescent="0.25"/>
  <cols>
    <col min="3" max="3" width="13.85546875" customWidth="1"/>
    <col min="4" max="4" width="4.85546875" customWidth="1"/>
    <col min="5" max="5" width="9.140625" hidden="1" customWidth="1"/>
    <col min="6" max="6" width="2.85546875" hidden="1" customWidth="1"/>
    <col min="7" max="7" width="9.28515625" customWidth="1"/>
    <col min="8" max="8" width="16.5703125" customWidth="1"/>
    <col min="9" max="9" width="13" customWidth="1"/>
    <col min="11" max="11" width="9.140625" customWidth="1"/>
  </cols>
  <sheetData>
    <row r="1" spans="1:11" ht="23.25" x14ac:dyDescent="0.35">
      <c r="A1" s="4"/>
      <c r="B1" s="4"/>
      <c r="C1" s="4"/>
      <c r="D1" s="4"/>
      <c r="E1" s="4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11" ht="18" x14ac:dyDescent="0.25">
      <c r="A4" s="38" t="s">
        <v>37</v>
      </c>
      <c r="B4" s="38"/>
      <c r="C4" s="38"/>
      <c r="D4" s="38"/>
      <c r="E4" s="38"/>
      <c r="F4" s="38"/>
      <c r="G4" s="38" t="s">
        <v>47</v>
      </c>
      <c r="H4" s="39"/>
      <c r="I4" s="40"/>
      <c r="J4" s="27"/>
      <c r="K4" s="8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11" x14ac:dyDescent="0.25">
      <c r="A6" s="16" t="s">
        <v>6</v>
      </c>
      <c r="B6" s="16"/>
      <c r="C6" s="16"/>
      <c r="D6" s="16"/>
      <c r="E6" s="16"/>
      <c r="F6" s="16"/>
      <c r="G6" s="16"/>
      <c r="H6" s="17">
        <v>8190000</v>
      </c>
      <c r="I6" s="16" t="s">
        <v>11</v>
      </c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</row>
    <row r="8" spans="1:11" x14ac:dyDescent="0.25">
      <c r="A8" s="16" t="s">
        <v>35</v>
      </c>
      <c r="B8" s="16"/>
      <c r="C8" s="16"/>
      <c r="D8" s="16"/>
      <c r="E8" s="16"/>
      <c r="F8" s="16"/>
      <c r="G8" s="16"/>
      <c r="H8" s="17">
        <f>Glass!C16*2000</f>
        <v>385600</v>
      </c>
      <c r="I8" s="16" t="s">
        <v>9</v>
      </c>
    </row>
    <row r="9" spans="1:11" x14ac:dyDescent="0.25">
      <c r="A9" s="16"/>
      <c r="B9" s="16"/>
      <c r="C9" s="16"/>
      <c r="D9" s="16"/>
      <c r="E9" s="16"/>
      <c r="F9" s="16"/>
      <c r="G9" s="16"/>
      <c r="H9" s="41"/>
      <c r="I9" s="16"/>
    </row>
    <row r="10" spans="1:11" x14ac:dyDescent="0.25">
      <c r="A10" s="16" t="s">
        <v>7</v>
      </c>
      <c r="B10" s="16"/>
      <c r="C10" s="16"/>
      <c r="D10" s="16"/>
      <c r="E10" s="16"/>
      <c r="F10" s="16"/>
      <c r="G10" s="16"/>
      <c r="H10" s="42">
        <f>'Recycling Drop-Offs'!E15</f>
        <v>91394</v>
      </c>
      <c r="I10" s="16" t="s">
        <v>9</v>
      </c>
    </row>
    <row r="11" spans="1:11" x14ac:dyDescent="0.25">
      <c r="A11" s="16"/>
      <c r="B11" s="16"/>
      <c r="C11" s="16"/>
      <c r="D11" s="16"/>
      <c r="E11" s="16"/>
      <c r="F11" s="16"/>
      <c r="G11" s="16"/>
      <c r="H11" s="41"/>
      <c r="I11" s="16"/>
    </row>
    <row r="12" spans="1:11" x14ac:dyDescent="0.25">
      <c r="A12" s="16" t="s">
        <v>8</v>
      </c>
      <c r="B12" s="16"/>
      <c r="C12" s="16"/>
      <c r="D12" s="16"/>
      <c r="E12" s="16"/>
      <c r="F12" s="16"/>
      <c r="G12" s="16"/>
      <c r="H12" s="103">
        <v>5268380</v>
      </c>
      <c r="I12" s="16" t="s">
        <v>11</v>
      </c>
    </row>
    <row r="13" spans="1:11" x14ac:dyDescent="0.25">
      <c r="A13" s="16"/>
      <c r="B13" s="16"/>
      <c r="C13" s="16"/>
      <c r="D13" s="16"/>
      <c r="E13" s="16"/>
      <c r="F13" s="16"/>
      <c r="G13" s="16"/>
      <c r="H13" s="41"/>
      <c r="I13" s="16"/>
    </row>
    <row r="14" spans="1:11" x14ac:dyDescent="0.25">
      <c r="A14" s="16" t="s">
        <v>34</v>
      </c>
      <c r="B14" s="16"/>
      <c r="C14" s="16"/>
      <c r="D14" s="16"/>
      <c r="E14" s="16"/>
      <c r="F14" s="16"/>
      <c r="G14" s="16"/>
      <c r="H14" s="100">
        <v>13236</v>
      </c>
      <c r="I14" s="16" t="s">
        <v>9</v>
      </c>
    </row>
    <row r="15" spans="1:11" x14ac:dyDescent="0.25">
      <c r="A15" s="16"/>
      <c r="B15" s="16"/>
      <c r="C15" s="16"/>
      <c r="D15" s="16"/>
      <c r="E15" s="16"/>
      <c r="F15" s="16"/>
      <c r="G15" s="16"/>
      <c r="H15" s="41"/>
      <c r="I15" s="16"/>
    </row>
    <row r="16" spans="1:11" x14ac:dyDescent="0.25">
      <c r="A16" s="16" t="s">
        <v>82</v>
      </c>
      <c r="B16" s="16"/>
      <c r="C16" s="16"/>
      <c r="D16" s="16"/>
      <c r="E16" s="16"/>
      <c r="F16" s="16"/>
      <c r="G16" s="16"/>
      <c r="H16" s="42">
        <v>2160</v>
      </c>
      <c r="I16" s="16" t="s">
        <v>11</v>
      </c>
    </row>
    <row r="17" spans="1:9" x14ac:dyDescent="0.25">
      <c r="A17" s="16"/>
      <c r="B17" s="16"/>
      <c r="C17" s="16"/>
      <c r="D17" s="16"/>
      <c r="E17" s="16"/>
      <c r="F17" s="16"/>
      <c r="G17" s="16"/>
      <c r="H17" s="41"/>
      <c r="I17" s="16"/>
    </row>
    <row r="18" spans="1:9" ht="15.75" thickBot="1" x14ac:dyDescent="0.3">
      <c r="A18" s="18" t="s">
        <v>30</v>
      </c>
      <c r="B18" s="18"/>
      <c r="C18" s="18"/>
      <c r="D18" s="18"/>
      <c r="E18" s="18"/>
      <c r="F18" s="18"/>
      <c r="G18" s="18"/>
      <c r="H18" s="43">
        <v>533</v>
      </c>
      <c r="I18" s="18" t="s">
        <v>9</v>
      </c>
    </row>
    <row r="19" spans="1:9" ht="15.75" thickTop="1" x14ac:dyDescent="0.25">
      <c r="A19" s="20"/>
      <c r="B19" s="20"/>
      <c r="C19" s="20"/>
      <c r="D19" s="20"/>
      <c r="E19" s="20"/>
      <c r="F19" s="20"/>
      <c r="G19" s="16"/>
      <c r="H19" s="44"/>
      <c r="I19" s="20"/>
    </row>
    <row r="20" spans="1:9" x14ac:dyDescent="0.25">
      <c r="A20" s="12" t="s">
        <v>31</v>
      </c>
      <c r="B20" s="12"/>
      <c r="C20" s="16"/>
      <c r="D20" s="16"/>
      <c r="E20" s="16"/>
      <c r="F20" s="16"/>
      <c r="G20" s="16"/>
      <c r="H20" s="45">
        <f>SUM(H6:H19)</f>
        <v>13951303</v>
      </c>
      <c r="I20" s="12" t="s">
        <v>9</v>
      </c>
    </row>
    <row r="21" spans="1:9" x14ac:dyDescent="0.25">
      <c r="A21" s="16"/>
      <c r="B21" s="16"/>
      <c r="C21" s="16"/>
      <c r="D21" s="16"/>
      <c r="E21" s="16"/>
      <c r="F21" s="16"/>
      <c r="G21" s="16"/>
      <c r="H21" s="46">
        <f>H20/2000</f>
        <v>6975.6514999999999</v>
      </c>
      <c r="I21" s="12" t="s">
        <v>10</v>
      </c>
    </row>
    <row r="22" spans="1:9" x14ac:dyDescent="0.25">
      <c r="A22" s="16"/>
      <c r="B22" s="16"/>
      <c r="C22" s="16"/>
      <c r="D22" s="16"/>
      <c r="E22" s="16"/>
      <c r="F22" s="16"/>
      <c r="G22" s="16"/>
      <c r="H22" s="103"/>
      <c r="I22" s="16"/>
    </row>
  </sheetData>
  <pageMargins left="0.7" right="0.7" top="0.75" bottom="0.75" header="0.3" footer="0.3"/>
  <pageSetup orientation="portrait" r:id="rId1"/>
  <headerFooter>
    <oddHeader xml:space="preserve">&amp;C&amp;"Arial,Bold"&amp;16Total Waste Diversion by Program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E23" sqref="E23"/>
    </sheetView>
  </sheetViews>
  <sheetFormatPr defaultRowHeight="15" x14ac:dyDescent="0.25"/>
  <cols>
    <col min="1" max="1" width="12" bestFit="1" customWidth="1"/>
    <col min="2" max="2" width="12.5703125" customWidth="1"/>
    <col min="3" max="3" width="13.7109375" bestFit="1" customWidth="1"/>
    <col min="4" max="4" width="4.42578125" customWidth="1"/>
    <col min="5" max="5" width="22.85546875" bestFit="1" customWidth="1"/>
    <col min="8" max="8" width="12.5703125" bestFit="1" customWidth="1"/>
    <col min="9" max="9" width="12.28515625" bestFit="1" customWidth="1"/>
  </cols>
  <sheetData>
    <row r="1" spans="1:9" ht="23.25" x14ac:dyDescent="0.35">
      <c r="A1" s="10"/>
    </row>
    <row r="3" spans="1:9" x14ac:dyDescent="0.25">
      <c r="A3" s="12"/>
      <c r="B3" s="12"/>
      <c r="C3" s="12"/>
      <c r="D3" s="13"/>
    </row>
    <row r="4" spans="1:9" x14ac:dyDescent="0.25">
      <c r="A4" t="s">
        <v>54</v>
      </c>
      <c r="B4" t="s">
        <v>55</v>
      </c>
      <c r="C4" t="s">
        <v>56</v>
      </c>
    </row>
    <row r="5" spans="1:9" ht="15.75" x14ac:dyDescent="0.25">
      <c r="A5" t="s">
        <v>57</v>
      </c>
      <c r="B5" s="82">
        <v>40919</v>
      </c>
      <c r="C5">
        <v>23.8</v>
      </c>
      <c r="D5" s="5"/>
      <c r="E5" s="83"/>
      <c r="F5" s="5"/>
      <c r="G5" s="5"/>
    </row>
    <row r="6" spans="1:9" x14ac:dyDescent="0.25">
      <c r="A6" t="s">
        <v>57</v>
      </c>
      <c r="B6" s="82">
        <v>40974</v>
      </c>
      <c r="C6">
        <v>27.3</v>
      </c>
      <c r="D6" s="5"/>
      <c r="E6" s="5"/>
      <c r="F6" s="5"/>
      <c r="G6" s="5"/>
    </row>
    <row r="7" spans="1:9" x14ac:dyDescent="0.25">
      <c r="A7" t="s">
        <v>57</v>
      </c>
      <c r="B7" s="82">
        <v>40989</v>
      </c>
      <c r="C7">
        <v>18</v>
      </c>
      <c r="D7" s="5"/>
      <c r="E7" s="5"/>
      <c r="F7" s="5"/>
      <c r="G7" s="5"/>
    </row>
    <row r="8" spans="1:9" x14ac:dyDescent="0.25">
      <c r="A8" t="s">
        <v>57</v>
      </c>
      <c r="B8" s="82">
        <v>41017</v>
      </c>
      <c r="C8">
        <v>18.5</v>
      </c>
      <c r="D8" s="5"/>
      <c r="E8" s="5"/>
      <c r="F8" s="5"/>
      <c r="G8" s="5"/>
    </row>
    <row r="9" spans="1:9" ht="18.75" x14ac:dyDescent="0.3">
      <c r="A9" t="s">
        <v>57</v>
      </c>
      <c r="B9" s="82">
        <v>41065</v>
      </c>
      <c r="C9">
        <v>22.4</v>
      </c>
      <c r="D9" s="5"/>
      <c r="E9" s="5"/>
      <c r="F9" s="5"/>
      <c r="G9" s="5"/>
      <c r="I9" s="2"/>
    </row>
    <row r="10" spans="1:9" x14ac:dyDescent="0.25">
      <c r="A10" t="s">
        <v>57</v>
      </c>
      <c r="B10" s="82">
        <v>41122</v>
      </c>
      <c r="C10">
        <v>22.1</v>
      </c>
      <c r="D10" s="86"/>
      <c r="E10" s="5"/>
      <c r="F10" s="5"/>
      <c r="G10" s="5"/>
    </row>
    <row r="11" spans="1:9" x14ac:dyDescent="0.25">
      <c r="A11" t="s">
        <v>57</v>
      </c>
      <c r="B11" s="82">
        <v>41163</v>
      </c>
      <c r="C11">
        <v>21.6</v>
      </c>
      <c r="D11" s="5"/>
      <c r="E11" s="5"/>
      <c r="F11" s="5"/>
      <c r="G11" s="5"/>
    </row>
    <row r="12" spans="1:9" x14ac:dyDescent="0.25">
      <c r="A12" t="s">
        <v>57</v>
      </c>
      <c r="B12" s="82">
        <v>41211</v>
      </c>
      <c r="C12">
        <v>20.8</v>
      </c>
      <c r="D12" s="5"/>
      <c r="E12" s="5"/>
      <c r="F12" s="5"/>
      <c r="G12" s="5"/>
    </row>
    <row r="13" spans="1:9" x14ac:dyDescent="0.25">
      <c r="A13" t="s">
        <v>57</v>
      </c>
      <c r="B13" s="82">
        <v>41219</v>
      </c>
      <c r="C13">
        <v>18.3</v>
      </c>
      <c r="D13" s="5"/>
      <c r="E13" s="5"/>
      <c r="F13" s="5"/>
      <c r="G13" s="5"/>
    </row>
    <row r="14" spans="1:9" x14ac:dyDescent="0.25">
      <c r="A14" s="84"/>
      <c r="B14" s="87"/>
      <c r="C14" s="84"/>
      <c r="D14" s="5"/>
      <c r="E14" s="5"/>
      <c r="F14" s="5"/>
      <c r="G14" s="5"/>
    </row>
    <row r="15" spans="1:9" x14ac:dyDescent="0.25">
      <c r="A15" s="84"/>
      <c r="B15" s="87"/>
      <c r="C15" s="84"/>
      <c r="D15" s="5"/>
      <c r="E15" s="5"/>
      <c r="F15" s="5"/>
      <c r="G15" s="5"/>
    </row>
    <row r="16" spans="1:9" x14ac:dyDescent="0.25">
      <c r="A16" s="84" t="s">
        <v>58</v>
      </c>
      <c r="B16" s="87"/>
      <c r="C16" s="92">
        <f>SUM(C5:C14)</f>
        <v>192.8</v>
      </c>
      <c r="D16" s="5" t="s">
        <v>10</v>
      </c>
      <c r="E16" s="5"/>
      <c r="F16" s="5"/>
      <c r="G16" s="5"/>
    </row>
    <row r="17" spans="1:7" x14ac:dyDescent="0.25">
      <c r="A17" s="5"/>
      <c r="B17" s="85"/>
      <c r="C17" s="5"/>
      <c r="D17" s="5"/>
      <c r="E17" s="5"/>
      <c r="F17" s="5"/>
      <c r="G17" s="5"/>
    </row>
    <row r="18" spans="1:7" x14ac:dyDescent="0.25">
      <c r="A18" s="88"/>
      <c r="B18" s="87"/>
      <c r="C18" s="84"/>
      <c r="D18" s="5"/>
      <c r="E18" s="5"/>
      <c r="F18" s="5"/>
      <c r="G18" s="5"/>
    </row>
    <row r="19" spans="1:7" x14ac:dyDescent="0.25">
      <c r="A19" s="84"/>
      <c r="B19" s="87"/>
      <c r="C19" s="84"/>
      <c r="D19" s="5"/>
      <c r="E19" s="5"/>
      <c r="F19" s="5"/>
      <c r="G19" s="5"/>
    </row>
    <row r="20" spans="1:7" x14ac:dyDescent="0.25">
      <c r="A20" s="84"/>
      <c r="B20" s="87"/>
      <c r="C20" s="84"/>
      <c r="D20" s="5"/>
      <c r="E20" s="5"/>
      <c r="F20" s="5"/>
      <c r="G20" s="5"/>
    </row>
    <row r="21" spans="1:7" x14ac:dyDescent="0.25">
      <c r="A21" s="84"/>
      <c r="B21" s="87"/>
      <c r="C21" s="84"/>
      <c r="D21" s="5"/>
      <c r="E21" s="5"/>
      <c r="F21" s="5"/>
      <c r="G21" s="5"/>
    </row>
    <row r="22" spans="1:7" x14ac:dyDescent="0.25">
      <c r="A22" s="84"/>
      <c r="B22" s="87"/>
      <c r="C22" s="84"/>
      <c r="D22" s="5"/>
      <c r="E22" s="5"/>
      <c r="F22" s="5"/>
      <c r="G22" s="5"/>
    </row>
    <row r="23" spans="1:7" x14ac:dyDescent="0.25">
      <c r="A23" s="84"/>
      <c r="B23" s="87"/>
      <c r="C23" s="84"/>
      <c r="D23" s="5"/>
      <c r="F23" s="5"/>
      <c r="G23" s="5"/>
    </row>
    <row r="24" spans="1:7" x14ac:dyDescent="0.25">
      <c r="A24" s="84"/>
      <c r="B24" s="87"/>
      <c r="C24" s="5"/>
      <c r="D24" s="5"/>
      <c r="E24" s="5"/>
      <c r="F24" s="5"/>
      <c r="G24" s="5"/>
    </row>
    <row r="25" spans="1:7" x14ac:dyDescent="0.25">
      <c r="A25" s="89"/>
      <c r="B25" s="90"/>
      <c r="C25" s="5"/>
      <c r="D25" s="5"/>
      <c r="E25" s="5"/>
      <c r="F25" s="5"/>
      <c r="G25" s="5"/>
    </row>
    <row r="26" spans="1:7" x14ac:dyDescent="0.25">
      <c r="A26" s="84"/>
      <c r="B26" s="5"/>
      <c r="C26" s="84"/>
      <c r="D26" s="5"/>
      <c r="E26" s="5"/>
      <c r="F26" s="5"/>
      <c r="G26" s="5"/>
    </row>
    <row r="27" spans="1:7" x14ac:dyDescent="0.25">
      <c r="A27" s="84"/>
      <c r="B27" s="5"/>
      <c r="C27" s="84"/>
      <c r="D27" s="5"/>
      <c r="E27" s="5"/>
      <c r="F27" s="5"/>
      <c r="G27" s="5"/>
    </row>
    <row r="28" spans="1:7" x14ac:dyDescent="0.25">
      <c r="A28" s="91"/>
      <c r="B28" s="81"/>
      <c r="C28" s="91"/>
      <c r="D28" s="81"/>
      <c r="E28" s="91"/>
      <c r="F28" s="5"/>
      <c r="G28" s="5"/>
    </row>
    <row r="29" spans="1:7" x14ac:dyDescent="0.25">
      <c r="A29" s="5"/>
      <c r="B29" s="90"/>
      <c r="C29" s="5"/>
      <c r="D29" s="5"/>
      <c r="E29" s="5"/>
      <c r="F29" s="5"/>
      <c r="G29" s="5"/>
    </row>
    <row r="30" spans="1:7" x14ac:dyDescent="0.25">
      <c r="A30" s="25"/>
      <c r="B30" s="5"/>
      <c r="C30" s="5"/>
      <c r="D30" s="5"/>
      <c r="E30" s="5"/>
    </row>
    <row r="31" spans="1:7" ht="15.75" x14ac:dyDescent="0.25">
      <c r="A31" s="9"/>
      <c r="B31" s="26"/>
      <c r="C31" s="3"/>
      <c r="D31" s="6"/>
    </row>
    <row r="32" spans="1:7" x14ac:dyDescent="0.25">
      <c r="C32" s="14"/>
      <c r="D32" s="6"/>
    </row>
    <row r="34" spans="1:3" x14ac:dyDescent="0.25">
      <c r="A34" t="s">
        <v>54</v>
      </c>
      <c r="B34" t="s">
        <v>55</v>
      </c>
      <c r="C34" t="s">
        <v>56</v>
      </c>
    </row>
    <row r="35" spans="1:3" x14ac:dyDescent="0.25">
      <c r="A35" t="s">
        <v>57</v>
      </c>
      <c r="B35" s="82">
        <v>40919</v>
      </c>
      <c r="C35">
        <v>23.8</v>
      </c>
    </row>
    <row r="36" spans="1:3" x14ac:dyDescent="0.25">
      <c r="A36" t="s">
        <v>57</v>
      </c>
      <c r="B36" s="82">
        <v>40974</v>
      </c>
      <c r="C36">
        <v>27.3</v>
      </c>
    </row>
    <row r="37" spans="1:3" x14ac:dyDescent="0.25">
      <c r="A37" t="s">
        <v>57</v>
      </c>
      <c r="B37" s="82">
        <v>40989</v>
      </c>
      <c r="C37">
        <v>18</v>
      </c>
    </row>
    <row r="38" spans="1:3" x14ac:dyDescent="0.25">
      <c r="A38" t="s">
        <v>57</v>
      </c>
      <c r="B38" s="82">
        <v>41017</v>
      </c>
      <c r="C38">
        <v>18.5</v>
      </c>
    </row>
    <row r="39" spans="1:3" x14ac:dyDescent="0.25">
      <c r="A39" t="s">
        <v>57</v>
      </c>
      <c r="B39" s="82">
        <v>41065</v>
      </c>
      <c r="C39">
        <v>22.4</v>
      </c>
    </row>
    <row r="40" spans="1:3" x14ac:dyDescent="0.25">
      <c r="A40" t="s">
        <v>57</v>
      </c>
      <c r="B40" s="82">
        <v>41122</v>
      </c>
      <c r="C40">
        <v>22.1</v>
      </c>
    </row>
    <row r="41" spans="1:3" x14ac:dyDescent="0.25">
      <c r="A41" t="s">
        <v>57</v>
      </c>
      <c r="B41" s="82">
        <v>41163</v>
      </c>
      <c r="C41">
        <v>21.6</v>
      </c>
    </row>
    <row r="42" spans="1:3" x14ac:dyDescent="0.25">
      <c r="A42" t="s">
        <v>57</v>
      </c>
      <c r="B42" s="82">
        <v>41211</v>
      </c>
      <c r="C42">
        <v>20.8</v>
      </c>
    </row>
    <row r="43" spans="1:3" x14ac:dyDescent="0.25">
      <c r="A43" t="s">
        <v>57</v>
      </c>
      <c r="B43" s="82">
        <v>41219</v>
      </c>
      <c r="C43">
        <v>18.3</v>
      </c>
    </row>
  </sheetData>
  <pageMargins left="0.7" right="0.7" top="0.75" bottom="0.75" header="0.3" footer="0.3"/>
  <pageSetup scale="82" orientation="portrait" r:id="rId1"/>
  <headerFooter>
    <oddHeader>&amp;C&amp;"Arial,Bold"&amp;18Glass Recycling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C16" sqref="C16"/>
    </sheetView>
  </sheetViews>
  <sheetFormatPr defaultRowHeight="15" x14ac:dyDescent="0.25"/>
  <cols>
    <col min="1" max="1" width="15.7109375" bestFit="1" customWidth="1"/>
    <col min="3" max="3" width="26.85546875" customWidth="1"/>
  </cols>
  <sheetData>
    <row r="1" spans="1:6" ht="23.25" x14ac:dyDescent="0.35">
      <c r="A1" s="10"/>
    </row>
    <row r="3" spans="1:6" ht="18" x14ac:dyDescent="0.25">
      <c r="A3" s="38" t="s">
        <v>15</v>
      </c>
      <c r="B3" s="47"/>
      <c r="C3" s="38" t="s">
        <v>38</v>
      </c>
      <c r="D3" s="16"/>
      <c r="E3" s="16"/>
    </row>
    <row r="4" spans="1:6" x14ac:dyDescent="0.25">
      <c r="A4" s="16" t="s">
        <v>18</v>
      </c>
      <c r="B4" s="16"/>
      <c r="C4" s="17">
        <v>2100</v>
      </c>
      <c r="D4" s="16"/>
      <c r="E4" s="16"/>
    </row>
    <row r="5" spans="1:6" x14ac:dyDescent="0.25">
      <c r="A5" s="16" t="s">
        <v>19</v>
      </c>
      <c r="B5" s="16"/>
      <c r="C5" s="17">
        <v>2100</v>
      </c>
      <c r="D5" s="16"/>
      <c r="E5" s="16"/>
    </row>
    <row r="6" spans="1:6" x14ac:dyDescent="0.25">
      <c r="A6" s="16" t="s">
        <v>20</v>
      </c>
      <c r="B6" s="16"/>
      <c r="C6" s="17">
        <v>2100</v>
      </c>
      <c r="D6" s="16"/>
      <c r="E6" s="16"/>
    </row>
    <row r="7" spans="1:6" x14ac:dyDescent="0.25">
      <c r="A7" s="16" t="s">
        <v>21</v>
      </c>
      <c r="B7" s="16"/>
      <c r="C7" s="17">
        <v>2100</v>
      </c>
      <c r="D7" s="16"/>
      <c r="E7" s="16"/>
      <c r="F7" s="99">
        <f>SUM(C4:C15)</f>
        <v>25200</v>
      </c>
    </row>
    <row r="8" spans="1:6" x14ac:dyDescent="0.25">
      <c r="A8" s="16" t="s">
        <v>29</v>
      </c>
      <c r="B8" s="16"/>
      <c r="C8" s="17">
        <v>2100</v>
      </c>
      <c r="D8" s="16"/>
      <c r="E8" s="16"/>
    </row>
    <row r="9" spans="1:6" x14ac:dyDescent="0.25">
      <c r="A9" s="16" t="s">
        <v>22</v>
      </c>
      <c r="B9" s="16"/>
      <c r="C9" s="17">
        <v>2100</v>
      </c>
      <c r="D9" s="16"/>
      <c r="E9" s="16"/>
    </row>
    <row r="10" spans="1:6" x14ac:dyDescent="0.25">
      <c r="A10" s="16" t="s">
        <v>23</v>
      </c>
      <c r="B10" s="16"/>
      <c r="C10" s="17">
        <v>2100</v>
      </c>
      <c r="D10" s="16"/>
      <c r="E10" s="16"/>
    </row>
    <row r="11" spans="1:6" x14ac:dyDescent="0.25">
      <c r="A11" s="16" t="s">
        <v>24</v>
      </c>
      <c r="B11" s="16"/>
      <c r="C11" s="17">
        <v>2100</v>
      </c>
      <c r="D11" s="16"/>
      <c r="E11" s="16"/>
    </row>
    <row r="12" spans="1:6" x14ac:dyDescent="0.25">
      <c r="A12" s="16" t="s">
        <v>25</v>
      </c>
      <c r="B12" s="16"/>
      <c r="C12" s="17">
        <v>2100</v>
      </c>
      <c r="D12" s="16"/>
      <c r="E12" s="16"/>
    </row>
    <row r="13" spans="1:6" x14ac:dyDescent="0.25">
      <c r="A13" s="16" t="s">
        <v>26</v>
      </c>
      <c r="B13" s="16"/>
      <c r="C13" s="17">
        <v>2100</v>
      </c>
      <c r="D13" s="16"/>
      <c r="E13" s="16"/>
    </row>
    <row r="14" spans="1:6" x14ac:dyDescent="0.25">
      <c r="A14" s="16" t="s">
        <v>27</v>
      </c>
      <c r="B14" s="16"/>
      <c r="C14" s="17">
        <v>2100</v>
      </c>
      <c r="D14" s="16"/>
      <c r="E14" s="16"/>
    </row>
    <row r="15" spans="1:6" x14ac:dyDescent="0.25">
      <c r="A15" s="48" t="s">
        <v>28</v>
      </c>
      <c r="B15" s="48"/>
      <c r="C15" s="17">
        <v>2100</v>
      </c>
      <c r="D15" s="16"/>
      <c r="E15" s="16"/>
    </row>
    <row r="16" spans="1:6" ht="15.75" thickBot="1" x14ac:dyDescent="0.3">
      <c r="A16" s="49" t="s">
        <v>41</v>
      </c>
      <c r="B16" s="49"/>
      <c r="C16" s="50">
        <f>SUM(C4:C15)</f>
        <v>25200</v>
      </c>
      <c r="D16" s="16" t="s">
        <v>39</v>
      </c>
      <c r="E16" s="16"/>
    </row>
    <row r="17" spans="1:5" ht="15.75" thickTop="1" x14ac:dyDescent="0.25">
      <c r="A17" s="16"/>
      <c r="B17" s="16"/>
      <c r="C17" s="16"/>
      <c r="D17" s="16"/>
      <c r="E17" s="16"/>
    </row>
    <row r="18" spans="1:5" x14ac:dyDescent="0.25">
      <c r="A18" s="12" t="s">
        <v>42</v>
      </c>
      <c r="B18" s="16"/>
      <c r="C18" s="51">
        <f>C16*325</f>
        <v>8190000</v>
      </c>
      <c r="D18" s="12" t="s">
        <v>11</v>
      </c>
      <c r="E18" s="16"/>
    </row>
    <row r="19" spans="1:5" x14ac:dyDescent="0.25">
      <c r="A19" s="16"/>
      <c r="B19" s="16"/>
      <c r="C19" s="52">
        <f>C18/2000</f>
        <v>4095</v>
      </c>
      <c r="D19" s="12" t="s">
        <v>10</v>
      </c>
      <c r="E19" s="16"/>
    </row>
    <row r="20" spans="1:5" x14ac:dyDescent="0.25">
      <c r="A20" s="16"/>
      <c r="B20" s="16"/>
      <c r="C20" s="24"/>
      <c r="D20" s="16"/>
      <c r="E20" s="16"/>
    </row>
    <row r="21" spans="1:5" x14ac:dyDescent="0.25">
      <c r="A21" s="16"/>
      <c r="B21" s="16"/>
      <c r="C21" s="24"/>
      <c r="D21" s="16"/>
      <c r="E21" s="16"/>
    </row>
    <row r="22" spans="1:5" x14ac:dyDescent="0.25">
      <c r="A22" s="16" t="s">
        <v>40</v>
      </c>
      <c r="B22" s="16" t="s">
        <v>33</v>
      </c>
      <c r="C22" s="16"/>
      <c r="D22" s="16"/>
      <c r="E22" s="16"/>
    </row>
  </sheetData>
  <pageMargins left="0.7" right="0.7" top="0.75" bottom="0.75" header="0.3" footer="0.3"/>
  <pageSetup orientation="portrait" r:id="rId1"/>
  <headerFooter>
    <oddHeader xml:space="preserve">&amp;C&amp;"Arial,Bold"&amp;16Yard Waste Site&amp;"Arial,Regular"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F19" sqref="F19"/>
    </sheetView>
  </sheetViews>
  <sheetFormatPr defaultRowHeight="15" x14ac:dyDescent="0.25"/>
  <cols>
    <col min="1" max="1" width="10" customWidth="1"/>
    <col min="2" max="2" width="6.85546875" customWidth="1"/>
    <col min="3" max="4" width="13" bestFit="1" customWidth="1"/>
    <col min="5" max="5" width="14" bestFit="1" customWidth="1"/>
  </cols>
  <sheetData>
    <row r="1" spans="1:7" ht="23.25" x14ac:dyDescent="0.35">
      <c r="A1" s="10"/>
      <c r="B1" s="10"/>
      <c r="C1" s="10"/>
    </row>
    <row r="2" spans="1:7" ht="15.75" x14ac:dyDescent="0.25">
      <c r="A2" s="53"/>
      <c r="B2" s="53"/>
      <c r="C2" s="53"/>
      <c r="D2" s="53"/>
      <c r="E2" s="53"/>
      <c r="F2" s="53"/>
      <c r="G2" s="53"/>
    </row>
    <row r="3" spans="1:7" ht="15.75" x14ac:dyDescent="0.25">
      <c r="A3" s="54" t="s">
        <v>15</v>
      </c>
      <c r="B3" s="54"/>
      <c r="C3" s="54" t="s">
        <v>12</v>
      </c>
      <c r="D3" s="54" t="s">
        <v>13</v>
      </c>
      <c r="E3" s="54" t="s">
        <v>14</v>
      </c>
      <c r="F3" s="53"/>
      <c r="G3" s="53"/>
    </row>
    <row r="4" spans="1:7" ht="15.75" x14ac:dyDescent="0.25">
      <c r="A4" s="55" t="s">
        <v>23</v>
      </c>
      <c r="C4" s="109">
        <v>7532</v>
      </c>
      <c r="D4" s="109">
        <v>5560</v>
      </c>
      <c r="E4" s="109">
        <v>19165</v>
      </c>
      <c r="F4" s="53"/>
      <c r="G4" s="53"/>
    </row>
    <row r="5" spans="1:7" ht="15.75" x14ac:dyDescent="0.25">
      <c r="A5" s="55" t="s">
        <v>83</v>
      </c>
      <c r="C5" s="109">
        <v>7498</v>
      </c>
      <c r="D5" s="109">
        <v>3467</v>
      </c>
      <c r="E5" s="109">
        <v>17275</v>
      </c>
      <c r="F5" s="53"/>
      <c r="G5" s="53"/>
    </row>
    <row r="6" spans="1:7" ht="15.75" x14ac:dyDescent="0.25">
      <c r="A6" s="57" t="s">
        <v>25</v>
      </c>
      <c r="B6" s="53"/>
      <c r="C6" s="109">
        <v>6754</v>
      </c>
      <c r="D6" s="109">
        <v>3388</v>
      </c>
      <c r="E6" s="109">
        <v>10752</v>
      </c>
      <c r="F6" s="53"/>
      <c r="G6" s="53"/>
    </row>
    <row r="7" spans="1:7" ht="15.75" x14ac:dyDescent="0.25">
      <c r="A7" s="55" t="s">
        <v>26</v>
      </c>
      <c r="B7" s="53"/>
      <c r="C7" s="109">
        <v>6777</v>
      </c>
      <c r="D7" s="109">
        <v>4438</v>
      </c>
      <c r="E7" s="109">
        <v>15003</v>
      </c>
      <c r="F7" s="53"/>
      <c r="G7" s="53"/>
    </row>
    <row r="8" spans="1:7" ht="15.75" x14ac:dyDescent="0.25">
      <c r="A8" s="57" t="s">
        <v>27</v>
      </c>
      <c r="B8" s="53"/>
      <c r="C8" s="109">
        <v>10404</v>
      </c>
      <c r="D8" s="109">
        <v>6862</v>
      </c>
      <c r="E8" s="109">
        <v>27016</v>
      </c>
      <c r="F8" s="53"/>
      <c r="G8" s="53"/>
    </row>
    <row r="9" spans="1:7" ht="15.75" x14ac:dyDescent="0.25">
      <c r="A9" s="57"/>
      <c r="B9" s="53"/>
      <c r="C9" s="56"/>
      <c r="D9" s="56"/>
      <c r="E9" s="56"/>
      <c r="F9" s="53"/>
      <c r="G9" s="53"/>
    </row>
    <row r="10" spans="1:7" ht="15.75" x14ac:dyDescent="0.25">
      <c r="A10" s="57"/>
      <c r="B10" s="53"/>
      <c r="C10" s="56"/>
      <c r="D10" s="56"/>
      <c r="E10" s="56"/>
      <c r="F10" s="53"/>
      <c r="G10" s="53"/>
    </row>
    <row r="11" spans="1:7" ht="15.75" x14ac:dyDescent="0.25">
      <c r="A11" s="57"/>
      <c r="B11" s="53"/>
      <c r="C11" s="56"/>
      <c r="D11" s="56"/>
      <c r="E11" s="56"/>
      <c r="F11" s="53"/>
      <c r="G11" s="53"/>
    </row>
    <row r="12" spans="1:7" ht="15.75" x14ac:dyDescent="0.25">
      <c r="A12" s="58"/>
      <c r="B12" s="59"/>
      <c r="C12" s="60"/>
      <c r="D12" s="60"/>
      <c r="E12" s="60"/>
      <c r="F12" s="53"/>
      <c r="G12" s="53"/>
    </row>
    <row r="13" spans="1:7" ht="16.5" thickBot="1" x14ac:dyDescent="0.3">
      <c r="A13" s="61" t="s">
        <v>43</v>
      </c>
      <c r="B13" s="62"/>
      <c r="C13" s="63">
        <f>SUM(C6:C12)</f>
        <v>23935</v>
      </c>
      <c r="D13" s="63">
        <f>SUM(D6:D12)</f>
        <v>14688</v>
      </c>
      <c r="E13" s="63">
        <f>SUM(E6:E12)</f>
        <v>52771</v>
      </c>
      <c r="F13" s="53"/>
      <c r="G13" s="53"/>
    </row>
    <row r="14" spans="1:7" ht="16.5" thickTop="1" x14ac:dyDescent="0.25">
      <c r="A14" s="53"/>
      <c r="B14" s="53"/>
      <c r="C14" s="53"/>
      <c r="D14" s="53"/>
      <c r="E14" s="53"/>
      <c r="F14" s="53"/>
      <c r="G14" s="53"/>
    </row>
    <row r="15" spans="1:7" ht="15.75" x14ac:dyDescent="0.25">
      <c r="A15" s="64" t="s">
        <v>42</v>
      </c>
      <c r="B15" s="64"/>
      <c r="C15" s="53"/>
      <c r="D15" s="53"/>
      <c r="E15" s="65">
        <f>SUM(C6:E12)</f>
        <v>91394</v>
      </c>
      <c r="F15" s="64" t="s">
        <v>11</v>
      </c>
      <c r="G15" s="53"/>
    </row>
    <row r="16" spans="1:7" ht="15.75" x14ac:dyDescent="0.25">
      <c r="A16" s="53"/>
      <c r="B16" s="53"/>
      <c r="C16" s="53"/>
      <c r="D16" s="53"/>
      <c r="E16" s="66">
        <f>E15/2000</f>
        <v>45.697000000000003</v>
      </c>
      <c r="F16" s="53" t="s">
        <v>10</v>
      </c>
      <c r="G16" s="53"/>
    </row>
  </sheetData>
  <pageMargins left="0.7" right="0.7" top="0.75" bottom="0.75" header="0.3" footer="0.3"/>
  <pageSetup orientation="portrait" r:id="rId1"/>
  <headerFooter>
    <oddHeader>&amp;C&amp;"Arial,Bold"&amp;16Recycling Drop-Off's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Layout" zoomScaleNormal="100" workbookViewId="0">
      <selection activeCell="A9" sqref="A9:C15"/>
    </sheetView>
  </sheetViews>
  <sheetFormatPr defaultRowHeight="15" x14ac:dyDescent="0.25"/>
  <cols>
    <col min="1" max="1" width="13.42578125" customWidth="1"/>
    <col min="2" max="2" width="15.5703125" customWidth="1"/>
    <col min="3" max="3" width="15.140625" customWidth="1"/>
  </cols>
  <sheetData>
    <row r="2" spans="1:6" ht="18" x14ac:dyDescent="0.25">
      <c r="A2" s="93"/>
      <c r="B2" s="93"/>
      <c r="C2" s="93"/>
      <c r="D2" s="33"/>
      <c r="E2" s="16"/>
      <c r="F2" s="16"/>
    </row>
    <row r="3" spans="1:6" ht="18" x14ac:dyDescent="0.25">
      <c r="A3" s="30" t="s">
        <v>15</v>
      </c>
      <c r="B3" s="30"/>
      <c r="C3" s="30" t="s">
        <v>56</v>
      </c>
      <c r="D3" s="20"/>
      <c r="E3" s="16"/>
      <c r="F3" s="16"/>
    </row>
    <row r="4" spans="1:6" ht="18" x14ac:dyDescent="0.25">
      <c r="A4" s="31" t="s">
        <v>18</v>
      </c>
      <c r="B4" s="32"/>
      <c r="C4" s="32">
        <v>209.43</v>
      </c>
      <c r="D4" s="20"/>
      <c r="E4" s="16"/>
      <c r="F4" s="16"/>
    </row>
    <row r="5" spans="1:6" ht="18" x14ac:dyDescent="0.25">
      <c r="A5" s="31" t="s">
        <v>19</v>
      </c>
      <c r="B5" s="32"/>
      <c r="C5" s="32">
        <v>185.89</v>
      </c>
      <c r="D5" s="20"/>
      <c r="E5" s="16"/>
      <c r="F5" s="16"/>
    </row>
    <row r="6" spans="1:6" ht="18" x14ac:dyDescent="0.25">
      <c r="A6" s="31" t="s">
        <v>20</v>
      </c>
      <c r="B6" s="32"/>
      <c r="C6" s="32">
        <v>213.09</v>
      </c>
      <c r="D6" s="20"/>
      <c r="E6" s="16"/>
      <c r="F6" s="16"/>
    </row>
    <row r="7" spans="1:6" ht="18" x14ac:dyDescent="0.25">
      <c r="A7" s="31" t="s">
        <v>21</v>
      </c>
      <c r="B7" s="32"/>
      <c r="C7" s="32">
        <v>206.89</v>
      </c>
      <c r="D7" s="20"/>
      <c r="E7" s="16"/>
      <c r="F7" s="16"/>
    </row>
    <row r="8" spans="1:6" ht="18" x14ac:dyDescent="0.25">
      <c r="A8" s="31" t="s">
        <v>29</v>
      </c>
      <c r="B8" s="32"/>
      <c r="C8" s="32">
        <v>213.96</v>
      </c>
      <c r="D8" s="20"/>
      <c r="E8" s="16"/>
      <c r="F8" s="16"/>
    </row>
    <row r="9" spans="1:6" ht="18" x14ac:dyDescent="0.25">
      <c r="A9" s="31" t="s">
        <v>22</v>
      </c>
      <c r="B9" s="32"/>
      <c r="C9" s="32">
        <v>213.29</v>
      </c>
      <c r="D9" s="20"/>
      <c r="E9" s="16"/>
      <c r="F9" s="16"/>
    </row>
    <row r="10" spans="1:6" ht="18" x14ac:dyDescent="0.25">
      <c r="A10" s="31" t="s">
        <v>23</v>
      </c>
      <c r="B10" s="32"/>
      <c r="C10" s="32">
        <v>208.9</v>
      </c>
      <c r="D10" s="20"/>
      <c r="E10" s="16"/>
      <c r="F10" s="16"/>
    </row>
    <row r="11" spans="1:6" ht="18" x14ac:dyDescent="0.25">
      <c r="A11" s="31" t="s">
        <v>24</v>
      </c>
      <c r="B11" s="32"/>
      <c r="C11" s="32">
        <v>230.24</v>
      </c>
      <c r="D11" s="20"/>
      <c r="E11" s="16"/>
      <c r="F11" s="16"/>
    </row>
    <row r="12" spans="1:6" ht="18" x14ac:dyDescent="0.25">
      <c r="A12" s="31" t="s">
        <v>25</v>
      </c>
      <c r="B12" s="32"/>
      <c r="C12" s="32">
        <v>200.34</v>
      </c>
      <c r="D12" s="20"/>
      <c r="E12" s="16"/>
      <c r="F12" s="16"/>
    </row>
    <row r="13" spans="1:6" ht="18" x14ac:dyDescent="0.25">
      <c r="A13" s="31" t="s">
        <v>26</v>
      </c>
      <c r="B13" s="32"/>
      <c r="C13" s="32">
        <v>239.31</v>
      </c>
      <c r="D13" s="20"/>
      <c r="E13" s="16"/>
      <c r="F13" s="16"/>
    </row>
    <row r="14" spans="1:6" ht="18" x14ac:dyDescent="0.25">
      <c r="A14" s="31" t="s">
        <v>27</v>
      </c>
      <c r="B14" s="33"/>
      <c r="C14" s="32">
        <v>258.56</v>
      </c>
      <c r="D14" s="20"/>
      <c r="E14" s="16"/>
      <c r="F14" s="16"/>
    </row>
    <row r="15" spans="1:6" ht="18.75" thickBot="1" x14ac:dyDescent="0.3">
      <c r="A15" s="35" t="s">
        <v>28</v>
      </c>
      <c r="B15" s="36"/>
      <c r="C15" s="36">
        <v>254.29</v>
      </c>
      <c r="D15" s="20"/>
      <c r="E15" s="16"/>
      <c r="F15" s="16"/>
    </row>
    <row r="16" spans="1:6" ht="15.75" thickTop="1" x14ac:dyDescent="0.25">
      <c r="A16" s="16"/>
      <c r="B16" s="16"/>
      <c r="C16" s="17"/>
      <c r="D16" s="101"/>
      <c r="E16" s="16"/>
      <c r="F16" s="16"/>
    </row>
    <row r="17" spans="1:6" ht="18" x14ac:dyDescent="0.25">
      <c r="A17" s="28" t="s">
        <v>78</v>
      </c>
      <c r="B17" s="12"/>
      <c r="C17" s="102">
        <f>C4+C5+C6+C7+C8+C9+C10+C11+C12+C13+C14+C15</f>
        <v>2634.19</v>
      </c>
      <c r="D17" s="20"/>
      <c r="E17" s="16"/>
      <c r="F17" s="16"/>
    </row>
    <row r="18" spans="1:6" x14ac:dyDescent="0.25">
      <c r="A18" s="16"/>
      <c r="B18" s="16"/>
      <c r="C18" s="17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 t="s">
        <v>43</v>
      </c>
      <c r="B20" s="16"/>
      <c r="C20" s="103">
        <f>C17*2000</f>
        <v>5268380</v>
      </c>
      <c r="D20" s="16"/>
      <c r="E20" s="16"/>
      <c r="F20" s="16"/>
    </row>
  </sheetData>
  <pageMargins left="0.7" right="0.7" top="0.75" bottom="0.75" header="0.3" footer="0.3"/>
  <pageSetup orientation="portrait" r:id="rId1"/>
  <headerFooter>
    <oddHeader xml:space="preserve">&amp;C&amp;"Arial,Bold"&amp;16Single Stream Recycling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1"/>
  <sheetViews>
    <sheetView view="pageLayout" topLeftCell="A49" zoomScale="75" zoomScaleNormal="100" zoomScalePageLayoutView="75" workbookViewId="0">
      <selection activeCell="I11" sqref="I11"/>
    </sheetView>
  </sheetViews>
  <sheetFormatPr defaultRowHeight="15" x14ac:dyDescent="0.25"/>
  <cols>
    <col min="1" max="1" width="20.42578125" bestFit="1" customWidth="1"/>
    <col min="4" max="4" width="9.5703125" bestFit="1" customWidth="1"/>
  </cols>
  <sheetData>
    <row r="2" spans="1:9" ht="18" x14ac:dyDescent="0.25">
      <c r="A2" s="67"/>
      <c r="B2" s="16"/>
      <c r="C2" s="16"/>
      <c r="D2" s="16"/>
      <c r="E2" s="16"/>
      <c r="F2" s="16"/>
      <c r="G2" s="16"/>
    </row>
    <row r="3" spans="1:9" ht="18.75" x14ac:dyDescent="0.3">
      <c r="A3" s="94">
        <v>41009</v>
      </c>
    </row>
    <row r="4" spans="1:9" x14ac:dyDescent="0.25">
      <c r="A4" t="s">
        <v>1</v>
      </c>
      <c r="D4">
        <v>291</v>
      </c>
      <c r="F4">
        <v>1.55</v>
      </c>
    </row>
    <row r="6" spans="1:9" x14ac:dyDescent="0.25">
      <c r="A6" t="s">
        <v>59</v>
      </c>
      <c r="D6">
        <v>2428</v>
      </c>
      <c r="F6">
        <v>0.45</v>
      </c>
      <c r="I6" s="68"/>
    </row>
    <row r="8" spans="1:9" x14ac:dyDescent="0.25">
      <c r="A8" t="s">
        <v>4</v>
      </c>
      <c r="D8">
        <v>186</v>
      </c>
      <c r="E8">
        <f>SUM(D8+D27)</f>
        <v>509</v>
      </c>
      <c r="F8">
        <v>125</v>
      </c>
    </row>
    <row r="10" spans="1:9" x14ac:dyDescent="0.25">
      <c r="A10" t="s">
        <v>60</v>
      </c>
      <c r="D10">
        <v>106</v>
      </c>
      <c r="E10">
        <f>SUM(D10+D35)</f>
        <v>203</v>
      </c>
      <c r="F10">
        <v>1.52</v>
      </c>
    </row>
    <row r="11" spans="1:9" x14ac:dyDescent="0.25">
      <c r="I11" s="99">
        <f>SUM(D20+D43+D62+D81)</f>
        <v>13236</v>
      </c>
    </row>
    <row r="12" spans="1:9" x14ac:dyDescent="0.25">
      <c r="A12" t="s">
        <v>61</v>
      </c>
      <c r="D12">
        <v>111</v>
      </c>
      <c r="E12">
        <f>SUM(D12+D14+D16+D37)</f>
        <v>318</v>
      </c>
    </row>
    <row r="14" spans="1:9" x14ac:dyDescent="0.25">
      <c r="A14" t="s">
        <v>62</v>
      </c>
      <c r="D14">
        <v>46</v>
      </c>
    </row>
    <row r="16" spans="1:9" x14ac:dyDescent="0.25">
      <c r="A16" t="s">
        <v>63</v>
      </c>
      <c r="D16">
        <v>31</v>
      </c>
    </row>
    <row r="18" spans="1:7" x14ac:dyDescent="0.25">
      <c r="A18" s="5" t="s">
        <v>64</v>
      </c>
      <c r="B18" s="5"/>
      <c r="C18" s="5"/>
      <c r="D18" s="5"/>
      <c r="E18" s="5"/>
      <c r="F18" s="5"/>
      <c r="G18" s="5"/>
    </row>
    <row r="20" spans="1:7" x14ac:dyDescent="0.25">
      <c r="A20" s="95"/>
      <c r="B20" s="95"/>
      <c r="C20" s="95"/>
      <c r="D20" s="96">
        <f>SUM(D4:D16)</f>
        <v>3199</v>
      </c>
      <c r="E20" s="95" t="s">
        <v>11</v>
      </c>
      <c r="F20" s="95"/>
      <c r="G20" s="95"/>
    </row>
    <row r="22" spans="1:7" ht="18.75" x14ac:dyDescent="0.3">
      <c r="A22" s="94">
        <v>41051</v>
      </c>
    </row>
    <row r="23" spans="1:7" x14ac:dyDescent="0.25">
      <c r="A23" t="s">
        <v>1</v>
      </c>
      <c r="D23">
        <v>340</v>
      </c>
      <c r="F23">
        <v>1.55</v>
      </c>
    </row>
    <row r="25" spans="1:7" x14ac:dyDescent="0.25">
      <c r="A25" t="s">
        <v>0</v>
      </c>
      <c r="D25">
        <v>659</v>
      </c>
      <c r="F25">
        <v>0.45</v>
      </c>
    </row>
    <row r="27" spans="1:7" x14ac:dyDescent="0.25">
      <c r="A27" t="s">
        <v>5</v>
      </c>
      <c r="D27">
        <v>323</v>
      </c>
      <c r="F27">
        <v>125</v>
      </c>
    </row>
    <row r="29" spans="1:7" x14ac:dyDescent="0.25">
      <c r="A29" t="s">
        <v>65</v>
      </c>
      <c r="D29">
        <v>214</v>
      </c>
      <c r="F29">
        <v>1.52</v>
      </c>
    </row>
    <row r="31" spans="1:7" x14ac:dyDescent="0.25">
      <c r="A31" t="s">
        <v>3</v>
      </c>
      <c r="D31">
        <v>285</v>
      </c>
      <c r="F31">
        <v>1.52</v>
      </c>
    </row>
    <row r="33" spans="1:7" x14ac:dyDescent="0.25">
      <c r="A33" t="s">
        <v>66</v>
      </c>
      <c r="D33">
        <v>84</v>
      </c>
      <c r="F33">
        <v>1.52</v>
      </c>
    </row>
    <row r="35" spans="1:7" x14ac:dyDescent="0.25">
      <c r="A35" t="s">
        <v>67</v>
      </c>
      <c r="D35">
        <v>97</v>
      </c>
      <c r="F35">
        <v>1.52</v>
      </c>
    </row>
    <row r="37" spans="1:7" x14ac:dyDescent="0.25">
      <c r="A37" t="s">
        <v>68</v>
      </c>
      <c r="D37">
        <v>130</v>
      </c>
      <c r="F37">
        <v>45</v>
      </c>
    </row>
    <row r="39" spans="1:7" x14ac:dyDescent="0.25">
      <c r="A39" t="s">
        <v>69</v>
      </c>
      <c r="D39">
        <v>87</v>
      </c>
      <c r="F39">
        <v>13</v>
      </c>
    </row>
    <row r="41" spans="1:7" x14ac:dyDescent="0.25">
      <c r="A41" t="s">
        <v>64</v>
      </c>
    </row>
    <row r="43" spans="1:7" ht="15.75" thickBot="1" x14ac:dyDescent="0.3">
      <c r="A43" s="97"/>
      <c r="B43" s="97"/>
      <c r="C43" s="97"/>
      <c r="D43" s="98">
        <f>SUM(D23:D39)</f>
        <v>2219</v>
      </c>
      <c r="E43" s="97" t="s">
        <v>11</v>
      </c>
      <c r="F43" s="97"/>
      <c r="G43" s="97"/>
    </row>
    <row r="45" spans="1:7" ht="18.75" x14ac:dyDescent="0.3">
      <c r="A45" s="94" t="s">
        <v>70</v>
      </c>
    </row>
    <row r="46" spans="1:7" x14ac:dyDescent="0.25">
      <c r="A46" t="s">
        <v>71</v>
      </c>
      <c r="D46">
        <v>2557</v>
      </c>
      <c r="F46">
        <v>0.45</v>
      </c>
    </row>
    <row r="48" spans="1:7" x14ac:dyDescent="0.25">
      <c r="A48" t="s">
        <v>1</v>
      </c>
      <c r="D48">
        <v>153</v>
      </c>
      <c r="F48">
        <v>1.55</v>
      </c>
    </row>
    <row r="50" spans="1:7" x14ac:dyDescent="0.25">
      <c r="A50" t="s">
        <v>5</v>
      </c>
      <c r="D50">
        <v>160</v>
      </c>
      <c r="F50">
        <v>125</v>
      </c>
    </row>
    <row r="52" spans="1:7" x14ac:dyDescent="0.25">
      <c r="A52" t="s">
        <v>72</v>
      </c>
      <c r="D52">
        <f>280+83</f>
        <v>363</v>
      </c>
      <c r="F52">
        <v>1.52</v>
      </c>
    </row>
    <row r="54" spans="1:7" x14ac:dyDescent="0.25">
      <c r="A54" t="s">
        <v>2</v>
      </c>
      <c r="D54">
        <v>153</v>
      </c>
      <c r="F54">
        <v>1.52</v>
      </c>
    </row>
    <row r="56" spans="1:7" x14ac:dyDescent="0.25">
      <c r="A56" t="s">
        <v>73</v>
      </c>
      <c r="D56">
        <v>157</v>
      </c>
      <c r="F56">
        <v>1.52</v>
      </c>
    </row>
    <row r="58" spans="1:7" x14ac:dyDescent="0.25">
      <c r="A58" t="s">
        <v>3</v>
      </c>
      <c r="D58">
        <v>151</v>
      </c>
      <c r="F58">
        <v>1.52</v>
      </c>
    </row>
    <row r="60" spans="1:7" x14ac:dyDescent="0.25">
      <c r="A60" t="s">
        <v>64</v>
      </c>
    </row>
    <row r="62" spans="1:7" ht="15.75" thickBot="1" x14ac:dyDescent="0.3">
      <c r="A62" s="97"/>
      <c r="B62" s="97"/>
      <c r="C62" s="97"/>
      <c r="D62" s="98">
        <f>SUM(D46:D59)</f>
        <v>3694</v>
      </c>
      <c r="E62" s="97" t="s">
        <v>11</v>
      </c>
      <c r="F62" s="97"/>
      <c r="G62" s="97"/>
    </row>
    <row r="64" spans="1:7" ht="18.75" x14ac:dyDescent="0.3">
      <c r="A64" s="94">
        <v>41207</v>
      </c>
      <c r="F64" s="99"/>
    </row>
    <row r="66" spans="1:6" x14ac:dyDescent="0.25">
      <c r="A66" t="s">
        <v>74</v>
      </c>
      <c r="D66">
        <v>2112</v>
      </c>
      <c r="F66">
        <v>0.45</v>
      </c>
    </row>
    <row r="68" spans="1:6" x14ac:dyDescent="0.25">
      <c r="A68" t="s">
        <v>1</v>
      </c>
      <c r="D68">
        <v>388</v>
      </c>
      <c r="F68">
        <v>1.55</v>
      </c>
    </row>
    <row r="70" spans="1:6" x14ac:dyDescent="0.25">
      <c r="A70" t="s">
        <v>72</v>
      </c>
      <c r="D70">
        <v>379</v>
      </c>
      <c r="F70">
        <v>1.52</v>
      </c>
    </row>
    <row r="72" spans="1:6" x14ac:dyDescent="0.25">
      <c r="A72" t="s">
        <v>75</v>
      </c>
      <c r="D72">
        <v>416</v>
      </c>
      <c r="F72">
        <v>1.52</v>
      </c>
    </row>
    <row r="74" spans="1:6" x14ac:dyDescent="0.25">
      <c r="A74" t="s">
        <v>76</v>
      </c>
      <c r="D74">
        <v>267</v>
      </c>
      <c r="F74">
        <v>1.52</v>
      </c>
    </row>
    <row r="76" spans="1:6" x14ac:dyDescent="0.25">
      <c r="A76" t="s">
        <v>77</v>
      </c>
      <c r="D76">
        <v>262</v>
      </c>
      <c r="F76">
        <v>1.52</v>
      </c>
    </row>
    <row r="78" spans="1:6" x14ac:dyDescent="0.25">
      <c r="A78" t="s">
        <v>5</v>
      </c>
      <c r="D78">
        <v>300</v>
      </c>
      <c r="F78">
        <v>125</v>
      </c>
    </row>
    <row r="80" spans="1:6" x14ac:dyDescent="0.25">
      <c r="A80" t="s">
        <v>64</v>
      </c>
    </row>
    <row r="81" spans="1:7" ht="15.75" thickBot="1" x14ac:dyDescent="0.3">
      <c r="A81" s="97"/>
      <c r="B81" s="97"/>
      <c r="C81" s="97"/>
      <c r="D81" s="98">
        <f>SUM(D66:D78)</f>
        <v>4124</v>
      </c>
      <c r="E81" s="97"/>
      <c r="F81" s="97"/>
      <c r="G81" s="97"/>
    </row>
  </sheetData>
  <pageMargins left="0.7" right="0.7" top="0.75" bottom="0.75" header="0.3" footer="0.3"/>
  <pageSetup scale="57" orientation="portrait" r:id="rId1"/>
  <headerFooter>
    <oddHeader>&amp;C&amp;"Arial,Bold"&amp;22Household Hazardous Waste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9"/>
  <sheetViews>
    <sheetView view="pageLayout" zoomScaleNormal="100" workbookViewId="0">
      <selection activeCell="A6" sqref="A6:XFD6"/>
    </sheetView>
  </sheetViews>
  <sheetFormatPr defaultRowHeight="15" x14ac:dyDescent="0.25"/>
  <sheetData>
    <row r="2" spans="1:5" ht="18" x14ac:dyDescent="0.25">
      <c r="A2" s="69" t="s">
        <v>16</v>
      </c>
      <c r="B2" s="69"/>
      <c r="C2" s="69"/>
      <c r="D2" s="69" t="s">
        <v>17</v>
      </c>
      <c r="E2" s="69"/>
    </row>
    <row r="3" spans="1:5" x14ac:dyDescent="0.25">
      <c r="A3" s="16"/>
      <c r="B3" s="16"/>
      <c r="C3" s="16"/>
      <c r="D3" s="16"/>
      <c r="E3" s="16"/>
    </row>
    <row r="4" spans="1:5" x14ac:dyDescent="0.25">
      <c r="A4" s="70" t="s">
        <v>85</v>
      </c>
      <c r="B4" s="16"/>
      <c r="C4" s="16"/>
      <c r="D4" s="16">
        <f>108+260</f>
        <v>368</v>
      </c>
      <c r="E4" s="16" t="s">
        <v>11</v>
      </c>
    </row>
    <row r="5" spans="1:5" x14ac:dyDescent="0.25">
      <c r="A5" s="16"/>
      <c r="B5" s="16"/>
      <c r="C5" s="16"/>
      <c r="D5" s="16"/>
      <c r="E5" s="16"/>
    </row>
    <row r="6" spans="1:5" ht="15.75" thickBot="1" x14ac:dyDescent="0.3">
      <c r="A6" s="71" t="s">
        <v>86</v>
      </c>
      <c r="B6" s="18"/>
      <c r="C6" s="18"/>
      <c r="D6" s="18">
        <f>156+6+3</f>
        <v>165</v>
      </c>
      <c r="E6" s="18" t="s">
        <v>11</v>
      </c>
    </row>
    <row r="7" spans="1:5" ht="15.75" thickTop="1" x14ac:dyDescent="0.25">
      <c r="A7" s="16"/>
      <c r="B7" s="16"/>
      <c r="C7" s="16"/>
      <c r="D7" s="16"/>
      <c r="E7" s="16"/>
    </row>
    <row r="8" spans="1:5" ht="15.75" x14ac:dyDescent="0.25">
      <c r="A8" s="64" t="s">
        <v>42</v>
      </c>
      <c r="B8" s="64"/>
      <c r="C8" s="64"/>
      <c r="D8" s="64">
        <f>SUM(D4:D7)</f>
        <v>533</v>
      </c>
      <c r="E8" s="64" t="s">
        <v>11</v>
      </c>
    </row>
    <row r="9" spans="1:5" ht="15.75" x14ac:dyDescent="0.25">
      <c r="A9" s="64"/>
      <c r="B9" s="64"/>
      <c r="C9" s="64"/>
      <c r="D9" s="64">
        <f>505/2000</f>
        <v>0.2525</v>
      </c>
      <c r="E9" s="64" t="s">
        <v>10</v>
      </c>
    </row>
  </sheetData>
  <pageMargins left="0.7" right="0.7" top="0.75" bottom="0.75" header="0.3" footer="0.3"/>
  <pageSetup orientation="portrait" r:id="rId1"/>
  <headerFooter>
    <oddHeader xml:space="preserve">&amp;C&amp;"Arial,Bold"&amp;16Special Event Recycling Trailers   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Diversion Rate</vt:lpstr>
      <vt:lpstr>Landfilled Residential Waste</vt:lpstr>
      <vt:lpstr>Waste Reduction Program Totals</vt:lpstr>
      <vt:lpstr>Glass</vt:lpstr>
      <vt:lpstr>Yard Waste</vt:lpstr>
      <vt:lpstr>Recycling Drop-Offs</vt:lpstr>
      <vt:lpstr>Single Stream Recycling</vt:lpstr>
      <vt:lpstr>Household Hazardous Waste</vt:lpstr>
      <vt:lpstr>Recycling Trailers</vt:lpstr>
      <vt:lpstr>'Landfilled Residential Waste'!Print_Area</vt:lpstr>
    </vt:vector>
  </TitlesOfParts>
  <Company>City of Jefferson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Hershey, Lauren</dc:creator>
  <cp:lastModifiedBy>Hershey, Lauren</cp:lastModifiedBy>
  <cp:lastPrinted>2013-04-22T14:07:27Z</cp:lastPrinted>
  <dcterms:created xsi:type="dcterms:W3CDTF">2011-12-16T18:47:27Z</dcterms:created>
  <dcterms:modified xsi:type="dcterms:W3CDTF">2013-07-09T20:36:28Z</dcterms:modified>
</cp:coreProperties>
</file>