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8195" windowHeight="11025" activeTab="3"/>
  </bookViews>
  <sheets>
    <sheet name="Diversion Rate" sheetId="10" r:id="rId1"/>
    <sheet name="Waste Reduction Program Totals" sheetId="1" r:id="rId2"/>
    <sheet name="Landfilled Residential Waste" sheetId="9" r:id="rId3"/>
    <sheet name="Glass" sheetId="3" r:id="rId4"/>
    <sheet name="Yard Waste" sheetId="2" r:id="rId5"/>
    <sheet name="Recycling Drop-Offs" sheetId="4" r:id="rId6"/>
    <sheet name="Single Stream Recycling" sheetId="5" r:id="rId7"/>
    <sheet name="Household Hazardous Waste" sheetId="6" r:id="rId8"/>
    <sheet name="Recycling Trailers" sheetId="8" r:id="rId9"/>
    <sheet name="Downtown Recycling containers" sheetId="11" r:id="rId10"/>
  </sheets>
  <definedNames>
    <definedName name="_xlnm.Print_Area" localSheetId="2">'Landfilled Residential Waste'!$A$1:$G$23</definedName>
  </definedNames>
  <calcPr calcId="145621"/>
</workbook>
</file>

<file path=xl/calcChain.xml><?xml version="1.0" encoding="utf-8"?>
<calcChain xmlns="http://schemas.openxmlformats.org/spreadsheetml/2006/main">
  <c r="F4" i="3" l="1"/>
  <c r="D20" i="9"/>
  <c r="F12" i="11" l="1"/>
  <c r="F9" i="11"/>
  <c r="F6" i="11"/>
  <c r="F3" i="11"/>
  <c r="F9" i="4" l="1"/>
  <c r="E19" i="10"/>
  <c r="F20" i="6"/>
  <c r="D42" i="6" s="1"/>
  <c r="E4" i="8" l="1"/>
  <c r="D19" i="9"/>
  <c r="D19" i="5"/>
  <c r="D16" i="5"/>
  <c r="G7" i="2" l="1"/>
  <c r="D16" i="2"/>
  <c r="E21" i="10" l="1"/>
  <c r="E23" i="10" s="1"/>
  <c r="E25" i="10" s="1"/>
  <c r="E6" i="8"/>
  <c r="I8" i="1" l="1"/>
  <c r="E9" i="8" l="1"/>
  <c r="D18" i="2" l="1"/>
  <c r="D19" i="2" s="1"/>
  <c r="E8" i="8" l="1"/>
  <c r="I10" i="1" l="1"/>
  <c r="I20" i="1" s="1"/>
  <c r="F10" i="4" l="1"/>
  <c r="E7" i="10" l="1"/>
  <c r="E11" i="10" l="1"/>
  <c r="E13" i="10" s="1"/>
  <c r="I21" i="1"/>
</calcChain>
</file>

<file path=xl/comments1.xml><?xml version="1.0" encoding="utf-8"?>
<comments xmlns="http://schemas.openxmlformats.org/spreadsheetml/2006/main">
  <authors>
    <author>Hershey, Lauren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diversion total + landfilled total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Most of this number comes from yard waste
DT/LT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Based on actual numbers from Allied Waste
ss/wl</t>
        </r>
      </text>
    </comment>
  </commentList>
</comments>
</file>

<file path=xl/comments2.xml><?xml version="1.0" encoding="utf-8"?>
<comments xmlns="http://schemas.openxmlformats.org/spreadsheetml/2006/main">
  <authors>
    <author>Hershey, Lauren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Allied Waste 
</t>
        </r>
      </text>
    </comment>
  </commentList>
</comments>
</file>

<file path=xl/comments3.xml><?xml version="1.0" encoding="utf-8"?>
<comments xmlns="http://schemas.openxmlformats.org/spreadsheetml/2006/main">
  <authors>
    <author>Hershey, Lauren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Received info from Compost Site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 xml:space="preserve">Hershey, Lauren:
From EPA Conversion Factors
(leaves avg+grass clippings avg)/2
</t>
        </r>
      </text>
    </comment>
  </commentList>
</comments>
</file>

<file path=xl/comments4.xml><?xml version="1.0" encoding="utf-8"?>
<comments xmlns="http://schemas.openxmlformats.org/spreadsheetml/2006/main">
  <authors>
    <author>Hershey, Lauren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Not clear how much of this was strictly from the residents of the City of Jefferson, from reports from New World Recycling
</t>
        </r>
      </text>
    </comment>
  </commentList>
</comments>
</file>

<file path=xl/sharedStrings.xml><?xml version="1.0" encoding="utf-8"?>
<sst xmlns="http://schemas.openxmlformats.org/spreadsheetml/2006/main" count="154" uniqueCount="96">
  <si>
    <t>Yard Waste</t>
  </si>
  <si>
    <t>Recycling Drop-Offs</t>
  </si>
  <si>
    <t>Single Stream Recycling</t>
  </si>
  <si>
    <t>lbs.</t>
  </si>
  <si>
    <t>tons</t>
  </si>
  <si>
    <t>lbs</t>
  </si>
  <si>
    <t>Cardboard</t>
  </si>
  <si>
    <t>Magazines</t>
  </si>
  <si>
    <t>Newspaper</t>
  </si>
  <si>
    <t>Month</t>
  </si>
  <si>
    <t>Date of Event</t>
  </si>
  <si>
    <t>Lbs Collected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</si>
  <si>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</si>
  <si>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</si>
  <si>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</si>
  <si>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</si>
  <si>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</si>
  <si>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</si>
  <si>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</si>
  <si>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</si>
  <si>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</si>
  <si>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</si>
  <si>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</si>
  <si>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</si>
  <si>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Special Event Recycling Trailers</t>
  </si>
  <si>
    <t>Single Stream Diversion Rate</t>
  </si>
  <si>
    <t>325 lbs</t>
  </si>
  <si>
    <t>Household Hazardous Waste</t>
  </si>
  <si>
    <t xml:space="preserve">Glass Recycling </t>
  </si>
  <si>
    <t>Total Amount of Residential Waste Generated</t>
  </si>
  <si>
    <t xml:space="preserve">Waste Reduction Program </t>
  </si>
  <si>
    <t>Avg Cubic Yards/Month</t>
  </si>
  <si>
    <t>*</t>
  </si>
  <si>
    <t>*1 cubic yard=</t>
  </si>
  <si>
    <t>Total Cubic Yards</t>
  </si>
  <si>
    <t>Total Lbs Diverted</t>
  </si>
  <si>
    <t>Residential Waste Landfilled</t>
  </si>
  <si>
    <t>Total Amount of Waste Generated</t>
  </si>
  <si>
    <t>Overall Diversion Rate</t>
  </si>
  <si>
    <t xml:space="preserve">Total Waste Landfilled </t>
  </si>
  <si>
    <t xml:space="preserve">Total Waste Diverted </t>
  </si>
  <si>
    <t>Total Diversion</t>
  </si>
  <si>
    <t>Single Stream Diversion</t>
  </si>
  <si>
    <t>Tons</t>
  </si>
  <si>
    <t>Total Glass Recycled</t>
  </si>
  <si>
    <t>bulbs</t>
  </si>
  <si>
    <t>Residential Trash</t>
  </si>
  <si>
    <t xml:space="preserve">April </t>
  </si>
  <si>
    <t>Tons Landfilled</t>
  </si>
  <si>
    <t>Downtown Recycling Containers</t>
  </si>
  <si>
    <t>2013 total</t>
  </si>
  <si>
    <t xml:space="preserve">January </t>
  </si>
  <si>
    <t xml:space="preserve">July </t>
  </si>
  <si>
    <t>Septemeber</t>
  </si>
  <si>
    <t>Plastics</t>
  </si>
  <si>
    <t>oil based paint</t>
  </si>
  <si>
    <t>aerosols</t>
  </si>
  <si>
    <t>bulk fuels</t>
  </si>
  <si>
    <t>solid pesticides</t>
  </si>
  <si>
    <t>liquid pesticides</t>
  </si>
  <si>
    <t>acids</t>
  </si>
  <si>
    <t>caustics</t>
  </si>
  <si>
    <t>motor oil</t>
  </si>
  <si>
    <t>gallons</t>
  </si>
  <si>
    <t>paint</t>
  </si>
  <si>
    <t>flammable solids</t>
  </si>
  <si>
    <t>fuels</t>
  </si>
  <si>
    <t>caustic loosepack</t>
  </si>
  <si>
    <t>Total Diversion in 2013</t>
  </si>
  <si>
    <t xml:space="preserve">Total lbs Diverted from Landfill </t>
  </si>
  <si>
    <t>*Monthly Average received from Contractor. Indicate they stay pretty consistent yearly</t>
  </si>
  <si>
    <t>Annual Report Received from Ripple Glass:</t>
  </si>
  <si>
    <t>Total Tons</t>
  </si>
  <si>
    <t>Total Lbs</t>
  </si>
  <si>
    <t>Annual Report Reveived from New World</t>
  </si>
  <si>
    <t xml:space="preserve">Total Lbs </t>
  </si>
  <si>
    <t xml:space="preserve">lbs of oil </t>
  </si>
  <si>
    <t>Oil on avg weighs 7 lbs/gallon</t>
  </si>
  <si>
    <t>High School Tailgating</t>
  </si>
  <si>
    <t>Earth day 2013</t>
  </si>
  <si>
    <t>Total Tons Diverted</t>
  </si>
  <si>
    <t>Single Stream Materials Weigh 92.2 lbs/cubic yard</t>
  </si>
  <si>
    <t xml:space="preserve">1 gallon= .005 cubic yards </t>
  </si>
  <si>
    <t>(36 gallons *.005)</t>
  </si>
  <si>
    <t>cubic yards</t>
  </si>
  <si>
    <t xml:space="preserve">lbs of single stream material </t>
  </si>
  <si>
    <t>Each container is</t>
  </si>
  <si>
    <t>Each container holds</t>
  </si>
  <si>
    <t>(92.2 * .18)</t>
  </si>
  <si>
    <t>9 containers per week</t>
  </si>
  <si>
    <t>holds this many lbs total</t>
  </si>
  <si>
    <t>(9 * 16.6)</t>
  </si>
  <si>
    <t>9, 36 gallon Containers Picked up 1xper week for a year</t>
  </si>
  <si>
    <t>lbs picked up annually</t>
  </si>
  <si>
    <t>(52 weeks* 146.4)</t>
  </si>
  <si>
    <t xml:space="preserve">lbs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</si>
</sst>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_);_(* \(#,##0\);_(* &quot;-&quot;?_);_(@_)"/>
    <numFmt numFmtId="167" formatCode="0.0%"/>
    <numFmt numFmtId="168" formatCode="&quot;$&quot;#,##0.00"/>
    <numFmt numFmtId="169" formatCode="_(* #,##0.0_);_(* \(#,##0.0\);_(* &quot;-&quot;??_);_(@_)"/>
    <numFmt numFmtId="170" formatCode="0.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Border="1"/>
    <xf numFmtId="0" fontId="3" fillId="0" borderId="0" xfId="0" applyFont="1"/>
    <xf numFmtId="43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/>
    <xf numFmtId="43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5" fillId="0" borderId="0" xfId="1" applyNumberFormat="1" applyFont="1"/>
    <xf numFmtId="0" fontId="15" fillId="0" borderId="2" xfId="0" applyFont="1" applyBorder="1"/>
    <xf numFmtId="164" fontId="15" fillId="0" borderId="2" xfId="1" applyNumberFormat="1" applyFont="1" applyBorder="1"/>
    <xf numFmtId="0" fontId="15" fillId="0" borderId="0" xfId="0" applyFont="1" applyBorder="1"/>
    <xf numFmtId="164" fontId="15" fillId="0" borderId="0" xfId="1" applyNumberFormat="1" applyFont="1" applyBorder="1"/>
    <xf numFmtId="0" fontId="16" fillId="0" borderId="0" xfId="0" applyFont="1" applyBorder="1"/>
    <xf numFmtId="0" fontId="15" fillId="0" borderId="0" xfId="0" applyFont="1" applyFill="1" applyBorder="1"/>
    <xf numFmtId="164" fontId="15" fillId="0" borderId="0" xfId="0" applyNumberFormat="1" applyFont="1"/>
    <xf numFmtId="0" fontId="7" fillId="0" borderId="0" xfId="0" applyFont="1" applyBorder="1"/>
    <xf numFmtId="164" fontId="9" fillId="0" borderId="0" xfId="1" applyNumberFormat="1" applyFont="1"/>
    <xf numFmtId="0" fontId="8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center"/>
    </xf>
    <xf numFmtId="17" fontId="18" fillId="0" borderId="0" xfId="0" applyNumberFormat="1" applyFont="1"/>
    <xf numFmtId="0" fontId="18" fillId="0" borderId="0" xfId="0" applyFont="1"/>
    <xf numFmtId="0" fontId="18" fillId="0" borderId="0" xfId="0" applyFont="1" applyBorder="1"/>
    <xf numFmtId="164" fontId="18" fillId="0" borderId="0" xfId="1" applyNumberFormat="1" applyFont="1" applyBorder="1"/>
    <xf numFmtId="17" fontId="18" fillId="0" borderId="2" xfId="0" applyNumberFormat="1" applyFont="1" applyBorder="1"/>
    <xf numFmtId="0" fontId="18" fillId="0" borderId="2" xfId="0" applyFont="1" applyBorder="1"/>
    <xf numFmtId="17" fontId="18" fillId="0" borderId="0" xfId="0" applyNumberFormat="1" applyFont="1" applyBorder="1"/>
    <xf numFmtId="0" fontId="16" fillId="0" borderId="1" xfId="0" applyFont="1" applyBorder="1"/>
    <xf numFmtId="0" fontId="20" fillId="0" borderId="1" xfId="0" applyFont="1" applyBorder="1"/>
    <xf numFmtId="0" fontId="14" fillId="0" borderId="1" xfId="0" applyFont="1" applyBorder="1"/>
    <xf numFmtId="0" fontId="15" fillId="0" borderId="0" xfId="0" applyFont="1" applyAlignment="1"/>
    <xf numFmtId="3" fontId="15" fillId="0" borderId="0" xfId="0" applyNumberFormat="1" applyFont="1" applyAlignment="1"/>
    <xf numFmtId="0" fontId="15" fillId="0" borderId="2" xfId="0" applyFont="1" applyBorder="1" applyAlignment="1"/>
    <xf numFmtId="0" fontId="15" fillId="0" borderId="0" xfId="0" applyFont="1" applyBorder="1" applyAlignment="1"/>
    <xf numFmtId="164" fontId="11" fillId="0" borderId="0" xfId="1" applyNumberFormat="1" applyFont="1"/>
    <xf numFmtId="43" fontId="11" fillId="0" borderId="0" xfId="0" applyNumberFormat="1" applyFont="1"/>
    <xf numFmtId="0" fontId="21" fillId="0" borderId="1" xfId="0" applyFont="1" applyBorder="1"/>
    <xf numFmtId="0" fontId="15" fillId="0" borderId="1" xfId="0" applyFont="1" applyBorder="1"/>
    <xf numFmtId="0" fontId="11" fillId="0" borderId="4" xfId="0" applyFont="1" applyBorder="1"/>
    <xf numFmtId="164" fontId="11" fillId="0" borderId="4" xfId="1" applyNumberFormat="1" applyFont="1" applyBorder="1"/>
    <xf numFmtId="166" fontId="11" fillId="0" borderId="0" xfId="0" applyNumberFormat="1" applyFont="1"/>
    <xf numFmtId="164" fontId="11" fillId="0" borderId="0" xfId="0" applyNumberFormat="1" applyFont="1"/>
    <xf numFmtId="0" fontId="17" fillId="0" borderId="0" xfId="0" applyFont="1"/>
    <xf numFmtId="0" fontId="19" fillId="0" borderId="1" xfId="0" applyFont="1" applyBorder="1"/>
    <xf numFmtId="15" fontId="22" fillId="0" borderId="0" xfId="0" applyNumberFormat="1" applyFont="1"/>
    <xf numFmtId="0" fontId="17" fillId="0" borderId="0" xfId="0" applyFont="1" applyFill="1" applyBorder="1"/>
    <xf numFmtId="17" fontId="17" fillId="0" borderId="1" xfId="0" applyNumberFormat="1" applyFont="1" applyFill="1" applyBorder="1"/>
    <xf numFmtId="0" fontId="17" fillId="0" borderId="1" xfId="0" applyFont="1" applyBorder="1"/>
    <xf numFmtId="3" fontId="17" fillId="0" borderId="1" xfId="0" applyNumberFormat="1" applyFont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14" fontId="16" fillId="0" borderId="0" xfId="0" applyNumberFormat="1" applyFont="1" applyBorder="1" applyAlignment="1">
      <alignment horizontal="left"/>
    </xf>
    <xf numFmtId="0" fontId="21" fillId="0" borderId="0" xfId="0" applyFont="1"/>
    <xf numFmtId="16" fontId="15" fillId="0" borderId="0" xfId="0" applyNumberFormat="1" applyFont="1"/>
    <xf numFmtId="16" fontId="15" fillId="0" borderId="2" xfId="0" applyNumberFormat="1" applyFont="1" applyBorder="1"/>
    <xf numFmtId="0" fontId="16" fillId="0" borderId="3" xfId="0" applyFont="1" applyBorder="1"/>
    <xf numFmtId="167" fontId="16" fillId="0" borderId="3" xfId="2" applyNumberFormat="1" applyFont="1" applyBorder="1"/>
    <xf numFmtId="164" fontId="15" fillId="0" borderId="0" xfId="0" applyNumberFormat="1" applyFont="1" applyBorder="1"/>
    <xf numFmtId="9" fontId="16" fillId="0" borderId="3" xfId="2" applyFont="1" applyBorder="1"/>
    <xf numFmtId="9" fontId="16" fillId="0" borderId="0" xfId="2" applyFont="1" applyBorder="1"/>
    <xf numFmtId="0" fontId="0" fillId="0" borderId="0" xfId="0" applyFont="1" applyBorder="1"/>
    <xf numFmtId="14" fontId="0" fillId="0" borderId="0" xfId="0" applyNumberFormat="1"/>
    <xf numFmtId="0" fontId="5" fillId="0" borderId="0" xfId="0" applyFont="1" applyBorder="1"/>
    <xf numFmtId="14" fontId="0" fillId="0" borderId="0" xfId="0" applyNumberForma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NumberFormat="1" applyBorder="1"/>
    <xf numFmtId="0" fontId="16" fillId="0" borderId="0" xfId="0" applyFont="1" applyBorder="1" applyAlignment="1">
      <alignment horizontal="center"/>
    </xf>
    <xf numFmtId="164" fontId="0" fillId="0" borderId="0" xfId="0" applyNumberFormat="1"/>
    <xf numFmtId="0" fontId="11" fillId="0" borderId="0" xfId="0" applyFont="1" applyBorder="1"/>
    <xf numFmtId="43" fontId="16" fillId="0" borderId="0" xfId="1" applyNumberFormat="1" applyFont="1"/>
    <xf numFmtId="43" fontId="15" fillId="0" borderId="0" xfId="0" applyNumberFormat="1" applyFont="1"/>
    <xf numFmtId="164" fontId="16" fillId="0" borderId="0" xfId="1" applyNumberFormat="1" applyFont="1" applyBorder="1"/>
    <xf numFmtId="9" fontId="0" fillId="0" borderId="0" xfId="0" applyNumberFormat="1" applyBorder="1"/>
    <xf numFmtId="43" fontId="17" fillId="0" borderId="0" xfId="1" applyFont="1" applyFill="1" applyBorder="1"/>
    <xf numFmtId="43" fontId="17" fillId="0" borderId="0" xfId="1" applyFont="1"/>
    <xf numFmtId="14" fontId="1" fillId="0" borderId="0" xfId="0" applyNumberFormat="1" applyFont="1" applyBorder="1" applyAlignment="1">
      <alignment horizontal="left"/>
    </xf>
    <xf numFmtId="164" fontId="0" fillId="0" borderId="0" xfId="0" applyNumberFormat="1" applyBorder="1"/>
    <xf numFmtId="164" fontId="3" fillId="0" borderId="0" xfId="1" applyNumberFormat="1" applyFont="1" applyBorder="1"/>
    <xf numFmtId="168" fontId="0" fillId="0" borderId="0" xfId="3" applyNumberFormat="1" applyFont="1" applyBorder="1" applyAlignment="1"/>
    <xf numFmtId="8" fontId="0" fillId="0" borderId="0" xfId="0" applyNumberFormat="1" applyBorder="1"/>
    <xf numFmtId="164" fontId="16" fillId="0" borderId="0" xfId="0" applyNumberFormat="1" applyFont="1" applyBorder="1" applyAlignment="1">
      <alignment wrapText="1"/>
    </xf>
    <xf numFmtId="8" fontId="16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14" fontId="3" fillId="0" borderId="0" xfId="0" applyNumberFormat="1" applyFont="1" applyBorder="1"/>
    <xf numFmtId="0" fontId="3" fillId="0" borderId="0" xfId="0" applyNumberFormat="1" applyFont="1" applyBorder="1"/>
    <xf numFmtId="0" fontId="23" fillId="0" borderId="0" xfId="0" applyFont="1"/>
    <xf numFmtId="164" fontId="23" fillId="0" borderId="0" xfId="0" applyNumberFormat="1" applyFont="1"/>
    <xf numFmtId="1" fontId="19" fillId="0" borderId="0" xfId="0" applyNumberFormat="1" applyFont="1"/>
    <xf numFmtId="14" fontId="3" fillId="0" borderId="0" xfId="0" applyNumberFormat="1" applyFont="1"/>
    <xf numFmtId="43" fontId="3" fillId="0" borderId="0" xfId="1" applyFont="1"/>
    <xf numFmtId="169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170" fontId="0" fillId="0" borderId="0" xfId="0" applyNumberFormat="1"/>
    <xf numFmtId="169" fontId="3" fillId="0" borderId="0" xfId="1" applyNumberFormat="1" applyFont="1"/>
    <xf numFmtId="164" fontId="11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E9" sqref="E9"/>
    </sheetView>
  </sheetViews>
  <sheetFormatPr defaultRowHeight="15" x14ac:dyDescent="0.25"/>
  <cols>
    <col min="1" max="1" width="55.7109375" customWidth="1"/>
    <col min="2" max="2" width="2.140625" customWidth="1"/>
    <col min="3" max="4" width="9.140625" hidden="1" customWidth="1"/>
    <col min="5" max="5" width="19.140625" customWidth="1"/>
    <col min="7" max="7" width="10.5703125" bestFit="1" customWidth="1"/>
  </cols>
  <sheetData>
    <row r="1" spans="1:9" x14ac:dyDescent="0.25">
      <c r="A1" s="22"/>
      <c r="B1" s="14"/>
      <c r="C1" s="14"/>
      <c r="D1" s="14"/>
      <c r="E1" s="14"/>
      <c r="F1" s="15"/>
    </row>
    <row r="2" spans="1:9" x14ac:dyDescent="0.25">
      <c r="A2" s="22"/>
      <c r="B2" s="14"/>
      <c r="C2" s="14"/>
      <c r="D2" s="14"/>
      <c r="E2" s="14"/>
      <c r="F2" s="15"/>
    </row>
    <row r="3" spans="1:9" x14ac:dyDescent="0.25">
      <c r="A3" s="15"/>
      <c r="B3" s="15"/>
      <c r="C3" s="15"/>
      <c r="D3" s="15"/>
      <c r="E3" s="15"/>
      <c r="F3" s="15"/>
    </row>
    <row r="4" spans="1:9" x14ac:dyDescent="0.25">
      <c r="A4" s="15"/>
      <c r="B4" s="15"/>
      <c r="C4" s="15"/>
      <c r="D4" s="15"/>
      <c r="E4" s="15"/>
      <c r="F4" s="15"/>
    </row>
    <row r="5" spans="1:9" ht="18" x14ac:dyDescent="0.25">
      <c r="A5" s="36" t="s">
        <v>41</v>
      </c>
      <c r="B5" s="46"/>
      <c r="C5" s="46"/>
      <c r="D5" s="46"/>
      <c r="E5" s="46"/>
      <c r="F5" s="46"/>
    </row>
    <row r="6" spans="1:9" x14ac:dyDescent="0.25">
      <c r="A6" s="15"/>
      <c r="B6" s="15"/>
      <c r="C6" s="15"/>
      <c r="D6" s="15"/>
      <c r="E6" s="16"/>
      <c r="F6" s="15"/>
    </row>
    <row r="7" spans="1:9" x14ac:dyDescent="0.25">
      <c r="A7" s="15" t="s">
        <v>40</v>
      </c>
      <c r="B7" s="15"/>
      <c r="C7" s="15"/>
      <c r="D7" s="15"/>
      <c r="E7" s="16">
        <f>'Waste Reduction Program Totals'!I20</f>
        <v>15370938.9</v>
      </c>
      <c r="F7" s="15" t="s">
        <v>5</v>
      </c>
      <c r="G7" s="11"/>
      <c r="H7" s="1"/>
    </row>
    <row r="8" spans="1:9" ht="18.75" x14ac:dyDescent="0.3">
      <c r="A8" s="15"/>
      <c r="B8" s="15"/>
      <c r="C8" s="15"/>
      <c r="D8" s="15"/>
      <c r="E8" s="16"/>
      <c r="F8" s="15"/>
      <c r="H8" s="7"/>
      <c r="I8" s="2"/>
    </row>
    <row r="9" spans="1:9" ht="15.75" thickBot="1" x14ac:dyDescent="0.3">
      <c r="A9" s="17" t="s">
        <v>39</v>
      </c>
      <c r="B9" s="17"/>
      <c r="C9" s="17"/>
      <c r="D9" s="17"/>
      <c r="E9" s="18">
        <v>16354320</v>
      </c>
      <c r="F9" s="17" t="s">
        <v>5</v>
      </c>
      <c r="G9" s="11"/>
    </row>
    <row r="10" spans="1:9" ht="15.75" thickTop="1" x14ac:dyDescent="0.25">
      <c r="A10" s="19"/>
      <c r="B10" s="19"/>
      <c r="C10" s="19"/>
      <c r="D10" s="19"/>
      <c r="E10" s="20"/>
      <c r="F10" s="19"/>
      <c r="G10" s="11"/>
    </row>
    <row r="11" spans="1:9" x14ac:dyDescent="0.25">
      <c r="A11" s="19" t="s">
        <v>37</v>
      </c>
      <c r="B11" s="19"/>
      <c r="C11" s="19"/>
      <c r="D11" s="19"/>
      <c r="E11" s="20">
        <f>SUM(E7,E9)</f>
        <v>31725258.899999999</v>
      </c>
      <c r="F11" s="19" t="s">
        <v>5</v>
      </c>
      <c r="G11" s="11"/>
    </row>
    <row r="12" spans="1:9" x14ac:dyDescent="0.25">
      <c r="A12" s="15"/>
      <c r="B12" s="15"/>
      <c r="C12" s="15"/>
      <c r="D12" s="15"/>
      <c r="E12" s="15"/>
      <c r="F12" s="46"/>
    </row>
    <row r="13" spans="1:9" ht="18" x14ac:dyDescent="0.25">
      <c r="A13" s="64" t="s">
        <v>38</v>
      </c>
      <c r="B13" s="64"/>
      <c r="C13" s="64"/>
      <c r="D13" s="64"/>
      <c r="E13" s="65">
        <f>E7/E11</f>
        <v>0.48450160638405387</v>
      </c>
      <c r="F13" s="46"/>
    </row>
    <row r="14" spans="1:9" x14ac:dyDescent="0.25">
      <c r="A14" s="15"/>
      <c r="B14" s="15"/>
      <c r="C14" s="15"/>
      <c r="D14" s="15"/>
      <c r="E14" s="15"/>
      <c r="F14" s="15"/>
    </row>
    <row r="15" spans="1:9" x14ac:dyDescent="0.25">
      <c r="A15" s="15"/>
      <c r="B15" s="15"/>
      <c r="C15" s="15"/>
      <c r="D15" s="15"/>
      <c r="E15" s="15"/>
      <c r="F15" s="15"/>
    </row>
    <row r="16" spans="1:9" x14ac:dyDescent="0.25">
      <c r="A16" s="15"/>
      <c r="B16" s="15"/>
      <c r="C16" s="15"/>
      <c r="D16" s="15"/>
      <c r="E16" s="15"/>
      <c r="F16" s="15"/>
    </row>
    <row r="17" spans="1:7" ht="18" x14ac:dyDescent="0.25">
      <c r="A17" s="36" t="s">
        <v>42</v>
      </c>
      <c r="B17" s="46"/>
      <c r="C17" s="46"/>
      <c r="D17" s="46"/>
      <c r="E17" s="46"/>
      <c r="F17" s="46"/>
    </row>
    <row r="18" spans="1:7" x14ac:dyDescent="0.25">
      <c r="A18" s="15"/>
      <c r="B18" s="15"/>
      <c r="C18" s="15"/>
      <c r="D18" s="15"/>
      <c r="E18" s="15"/>
      <c r="F18" s="15"/>
    </row>
    <row r="19" spans="1:7" x14ac:dyDescent="0.25">
      <c r="A19" s="15" t="s">
        <v>2</v>
      </c>
      <c r="B19" s="15"/>
      <c r="C19" s="15"/>
      <c r="D19" s="15"/>
      <c r="E19" s="16">
        <f>3173.62*2000</f>
        <v>6347240</v>
      </c>
      <c r="F19" s="15" t="s">
        <v>5</v>
      </c>
    </row>
    <row r="20" spans="1:7" x14ac:dyDescent="0.25">
      <c r="A20" s="15"/>
      <c r="B20" s="15"/>
      <c r="C20" s="15"/>
      <c r="D20" s="15"/>
      <c r="E20" s="20"/>
      <c r="F20" s="15"/>
    </row>
    <row r="21" spans="1:7" ht="15.75" thickBot="1" x14ac:dyDescent="0.3">
      <c r="A21" s="17" t="s">
        <v>36</v>
      </c>
      <c r="B21" s="17"/>
      <c r="C21" s="17"/>
      <c r="D21" s="17"/>
      <c r="E21" s="18">
        <f>E9</f>
        <v>16354320</v>
      </c>
      <c r="F21" s="17" t="s">
        <v>5</v>
      </c>
    </row>
    <row r="22" spans="1:7" ht="15.75" thickTop="1" x14ac:dyDescent="0.25">
      <c r="A22" s="19"/>
      <c r="B22" s="19"/>
      <c r="C22" s="19"/>
      <c r="D22" s="19"/>
      <c r="E22" s="20"/>
      <c r="F22" s="15"/>
    </row>
    <row r="23" spans="1:7" x14ac:dyDescent="0.25">
      <c r="A23" s="19" t="s">
        <v>29</v>
      </c>
      <c r="B23" s="19"/>
      <c r="C23" s="19"/>
      <c r="D23" s="19"/>
      <c r="E23" s="66">
        <f>SUM(E19+E21)</f>
        <v>22701560</v>
      </c>
      <c r="F23" s="15" t="s">
        <v>5</v>
      </c>
    </row>
    <row r="24" spans="1:7" x14ac:dyDescent="0.25">
      <c r="A24" s="15"/>
      <c r="B24" s="15"/>
      <c r="C24" s="15"/>
      <c r="D24" s="15"/>
      <c r="E24" s="15"/>
      <c r="F24" s="46"/>
    </row>
    <row r="25" spans="1:7" ht="18" x14ac:dyDescent="0.25">
      <c r="A25" s="64" t="s">
        <v>25</v>
      </c>
      <c r="B25" s="64"/>
      <c r="C25" s="64"/>
      <c r="D25" s="64"/>
      <c r="E25" s="67">
        <f>E19/E23</f>
        <v>0.27959488246622699</v>
      </c>
      <c r="F25" s="36"/>
    </row>
    <row r="26" spans="1:7" ht="18" x14ac:dyDescent="0.25">
      <c r="A26" s="21"/>
      <c r="B26" s="21"/>
      <c r="C26" s="21"/>
      <c r="D26" s="21"/>
      <c r="E26" s="68"/>
      <c r="F26" s="27"/>
    </row>
    <row r="27" spans="1:7" x14ac:dyDescent="0.25">
      <c r="A27" s="15"/>
      <c r="B27" s="15"/>
      <c r="C27" s="15"/>
      <c r="D27" s="15"/>
      <c r="E27" s="15"/>
      <c r="F27" s="15"/>
    </row>
    <row r="28" spans="1:7" x14ac:dyDescent="0.25">
      <c r="A28" s="15"/>
      <c r="B28" s="15"/>
      <c r="C28" s="15"/>
      <c r="D28" s="15"/>
      <c r="E28" s="15"/>
      <c r="F28" s="15"/>
    </row>
    <row r="29" spans="1:7" ht="18" x14ac:dyDescent="0.25">
      <c r="A29" s="21"/>
      <c r="B29" s="19"/>
      <c r="C29" s="19"/>
      <c r="D29" s="19"/>
      <c r="E29" s="19"/>
      <c r="F29" s="19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/>
      <c r="C31" s="5"/>
      <c r="D31" s="5"/>
      <c r="E31" s="93"/>
      <c r="F31" s="5"/>
      <c r="G31" s="5"/>
    </row>
    <row r="32" spans="1:7" x14ac:dyDescent="0.25">
      <c r="A32" s="5"/>
      <c r="B32" s="5"/>
      <c r="C32" s="5"/>
      <c r="D32" s="5"/>
      <c r="E32" s="94"/>
      <c r="F32" s="5"/>
      <c r="G32" s="5"/>
    </row>
    <row r="33" spans="1:7" x14ac:dyDescent="0.25">
      <c r="A33" s="5"/>
      <c r="B33" s="5"/>
      <c r="C33" s="5"/>
      <c r="D33" s="5"/>
      <c r="E33" s="94"/>
      <c r="F33" s="5"/>
      <c r="G33" s="5"/>
    </row>
    <row r="34" spans="1:7" ht="18" x14ac:dyDescent="0.25">
      <c r="A34" s="95"/>
      <c r="B34" s="21"/>
      <c r="C34" s="21"/>
      <c r="D34" s="21"/>
      <c r="E34" s="96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</sheetData>
  <pageMargins left="0.7" right="0.7" top="0.75" bottom="0.75" header="0.3" footer="0.3"/>
  <pageSetup orientation="portrait" verticalDpi="599" r:id="rId1"/>
  <headerFooter>
    <oddHeader xml:space="preserve">&amp;C&amp;"Arial,Bold"&amp;18Residential Waste Diversion Rates 2013&amp;"-,Regular"&amp;11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view="pageLayout" zoomScaleNormal="100" workbookViewId="0">
      <selection activeCell="F29" sqref="F29"/>
    </sheetView>
  </sheetViews>
  <sheetFormatPr defaultRowHeight="15" x14ac:dyDescent="0.25"/>
  <cols>
    <col min="5" max="5" width="6.85546875" customWidth="1"/>
    <col min="6" max="6" width="9.5703125" bestFit="1" customWidth="1"/>
  </cols>
  <sheetData>
    <row r="3" spans="3:8" x14ac:dyDescent="0.25">
      <c r="C3" t="s">
        <v>86</v>
      </c>
      <c r="F3">
        <f>36*0.005</f>
        <v>0.18</v>
      </c>
      <c r="G3" t="s">
        <v>84</v>
      </c>
    </row>
    <row r="4" spans="3:8" x14ac:dyDescent="0.25">
      <c r="G4" t="s">
        <v>83</v>
      </c>
    </row>
    <row r="6" spans="3:8" x14ac:dyDescent="0.25">
      <c r="C6" t="s">
        <v>87</v>
      </c>
      <c r="F6" s="109">
        <f>92.2*0.18</f>
        <v>16.596</v>
      </c>
      <c r="G6" t="s">
        <v>85</v>
      </c>
    </row>
    <row r="7" spans="3:8" x14ac:dyDescent="0.25">
      <c r="G7" t="s">
        <v>88</v>
      </c>
    </row>
    <row r="8" spans="3:8" x14ac:dyDescent="0.25">
      <c r="F8" s="108"/>
    </row>
    <row r="9" spans="3:8" x14ac:dyDescent="0.25">
      <c r="C9" t="s">
        <v>89</v>
      </c>
      <c r="F9" s="109">
        <f>9*F6</f>
        <v>149.364</v>
      </c>
      <c r="G9" t="s">
        <v>90</v>
      </c>
    </row>
    <row r="10" spans="3:8" x14ac:dyDescent="0.25">
      <c r="F10" s="109"/>
      <c r="G10" t="s">
        <v>91</v>
      </c>
    </row>
    <row r="11" spans="3:8" x14ac:dyDescent="0.25">
      <c r="F11" s="109"/>
    </row>
    <row r="12" spans="3:8" x14ac:dyDescent="0.25">
      <c r="C12" s="6" t="s">
        <v>75</v>
      </c>
      <c r="D12" s="6"/>
      <c r="E12" s="6"/>
      <c r="F12" s="110">
        <f>52*F9</f>
        <v>7766.9279999999999</v>
      </c>
      <c r="G12" s="6" t="s">
        <v>93</v>
      </c>
      <c r="H12" s="6"/>
    </row>
    <row r="13" spans="3:8" x14ac:dyDescent="0.25">
      <c r="F13" s="106"/>
      <c r="G13" t="s">
        <v>94</v>
      </c>
    </row>
    <row r="14" spans="3:8" x14ac:dyDescent="0.25">
      <c r="F14" s="106"/>
    </row>
    <row r="16" spans="3:8" x14ac:dyDescent="0.25">
      <c r="C16" t="s">
        <v>81</v>
      </c>
    </row>
    <row r="17" spans="3:3" x14ac:dyDescent="0.25">
      <c r="C17" t="s">
        <v>82</v>
      </c>
    </row>
    <row r="18" spans="3:3" x14ac:dyDescent="0.25">
      <c r="C18" t="s">
        <v>92</v>
      </c>
    </row>
  </sheetData>
  <pageMargins left="0.7" right="0.7" top="0.75" bottom="0.75" header="0.3" footer="0.3"/>
  <pageSetup orientation="portrait" r:id="rId1"/>
  <headerFooter>
    <oddHeader>&amp;C&amp;"-,Bold"&amp;18Downtown Recycling Containers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view="pageLayout" zoomScaleNormal="100" workbookViewId="0">
      <selection activeCell="I12" sqref="I12"/>
    </sheetView>
  </sheetViews>
  <sheetFormatPr defaultRowHeight="15" x14ac:dyDescent="0.25"/>
  <cols>
    <col min="1" max="1" width="10.42578125" customWidth="1"/>
    <col min="4" max="4" width="13.85546875" customWidth="1"/>
    <col min="5" max="5" width="4.85546875" customWidth="1"/>
    <col min="6" max="6" width="9.140625" hidden="1" customWidth="1"/>
    <col min="7" max="7" width="2.85546875" hidden="1" customWidth="1"/>
    <col min="8" max="8" width="9.28515625" customWidth="1"/>
    <col min="9" max="9" width="16.5703125" customWidth="1"/>
    <col min="10" max="10" width="13" customWidth="1"/>
    <col min="12" max="12" width="9.140625" customWidth="1"/>
  </cols>
  <sheetData>
    <row r="1" spans="2:12" ht="23.25" x14ac:dyDescent="0.35">
      <c r="B1" s="4"/>
      <c r="C1" s="4"/>
      <c r="D1" s="4"/>
      <c r="E1" s="4"/>
      <c r="F1" s="4"/>
    </row>
    <row r="3" spans="2:12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2:12" ht="18" x14ac:dyDescent="0.25">
      <c r="B4" s="36" t="s">
        <v>30</v>
      </c>
      <c r="C4" s="36"/>
      <c r="D4" s="36"/>
      <c r="E4" s="36"/>
      <c r="F4" s="36"/>
      <c r="G4" s="36"/>
      <c r="H4" s="36" t="s">
        <v>69</v>
      </c>
      <c r="I4" s="37"/>
      <c r="J4" s="38"/>
      <c r="K4" s="26"/>
      <c r="L4" s="8"/>
    </row>
    <row r="5" spans="2:12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2:12" x14ac:dyDescent="0.25">
      <c r="B6" s="15" t="s">
        <v>0</v>
      </c>
      <c r="C6" s="15"/>
      <c r="D6" s="15"/>
      <c r="E6" s="15"/>
      <c r="F6" s="15"/>
      <c r="G6" s="15"/>
      <c r="H6" s="15"/>
      <c r="I6" s="16">
        <v>8190000</v>
      </c>
      <c r="J6" s="15" t="s">
        <v>5</v>
      </c>
    </row>
    <row r="7" spans="2:12" x14ac:dyDescent="0.25">
      <c r="B7" s="15"/>
      <c r="C7" s="15"/>
      <c r="D7" s="15"/>
      <c r="E7" s="15"/>
      <c r="F7" s="15"/>
      <c r="G7" s="15"/>
      <c r="H7" s="15"/>
      <c r="I7" s="15"/>
      <c r="J7" s="15"/>
    </row>
    <row r="8" spans="2:12" x14ac:dyDescent="0.25">
      <c r="B8" s="15" t="s">
        <v>28</v>
      </c>
      <c r="C8" s="15"/>
      <c r="D8" s="15"/>
      <c r="E8" s="15"/>
      <c r="F8" s="15"/>
      <c r="G8" s="15"/>
      <c r="H8" s="15"/>
      <c r="I8" s="16">
        <f>Glass!F3*2000</f>
        <v>499120</v>
      </c>
      <c r="J8" s="15" t="s">
        <v>3</v>
      </c>
    </row>
    <row r="9" spans="2:12" x14ac:dyDescent="0.25">
      <c r="B9" s="15"/>
      <c r="C9" s="15"/>
      <c r="D9" s="15"/>
      <c r="E9" s="15"/>
      <c r="F9" s="15"/>
      <c r="G9" s="15"/>
      <c r="H9" s="15"/>
      <c r="I9" s="39"/>
      <c r="J9" s="15"/>
    </row>
    <row r="10" spans="2:12" x14ac:dyDescent="0.25">
      <c r="B10" s="15" t="s">
        <v>1</v>
      </c>
      <c r="C10" s="15"/>
      <c r="D10" s="15"/>
      <c r="E10" s="15"/>
      <c r="F10" s="15"/>
      <c r="G10" s="15"/>
      <c r="H10" s="15"/>
      <c r="I10" s="40">
        <f>'Recycling Drop-Offs'!F9</f>
        <v>313853</v>
      </c>
      <c r="J10" s="15" t="s">
        <v>3</v>
      </c>
    </row>
    <row r="11" spans="2:12" x14ac:dyDescent="0.25">
      <c r="B11" s="15"/>
      <c r="C11" s="15"/>
      <c r="D11" s="15"/>
      <c r="E11" s="15"/>
      <c r="F11" s="15"/>
      <c r="G11" s="15"/>
      <c r="H11" s="15"/>
      <c r="I11" s="39"/>
      <c r="J11" s="15"/>
    </row>
    <row r="12" spans="2:12" x14ac:dyDescent="0.25">
      <c r="B12" s="15" t="s">
        <v>2</v>
      </c>
      <c r="C12" s="15"/>
      <c r="D12" s="15"/>
      <c r="E12" s="15"/>
      <c r="F12" s="15"/>
      <c r="G12" s="15"/>
      <c r="H12" s="15"/>
      <c r="I12" s="23">
        <v>6347240</v>
      </c>
      <c r="J12" s="15" t="s">
        <v>5</v>
      </c>
    </row>
    <row r="13" spans="2:12" x14ac:dyDescent="0.25">
      <c r="B13" s="15"/>
      <c r="C13" s="15"/>
      <c r="D13" s="15"/>
      <c r="E13" s="15"/>
      <c r="F13" s="15"/>
      <c r="G13" s="15"/>
      <c r="H13" s="15"/>
      <c r="I13" s="39"/>
      <c r="J13" s="15"/>
    </row>
    <row r="14" spans="2:12" x14ac:dyDescent="0.25">
      <c r="B14" s="15" t="s">
        <v>27</v>
      </c>
      <c r="C14" s="15"/>
      <c r="D14" s="15"/>
      <c r="E14" s="15"/>
      <c r="F14" s="15"/>
      <c r="G14" s="15"/>
      <c r="H14" s="15"/>
      <c r="I14" s="23">
        <v>12459</v>
      </c>
      <c r="J14" s="15" t="s">
        <v>3</v>
      </c>
    </row>
    <row r="15" spans="2:12" x14ac:dyDescent="0.25">
      <c r="B15" s="15"/>
      <c r="C15" s="15"/>
      <c r="D15" s="15"/>
      <c r="E15" s="15"/>
      <c r="F15" s="15"/>
      <c r="G15" s="15"/>
      <c r="H15" s="15"/>
      <c r="I15" s="39"/>
      <c r="J15" s="15"/>
    </row>
    <row r="16" spans="2:12" x14ac:dyDescent="0.25">
      <c r="B16" s="15" t="s">
        <v>49</v>
      </c>
      <c r="C16" s="15"/>
      <c r="D16" s="15"/>
      <c r="E16" s="15"/>
      <c r="F16" s="15"/>
      <c r="G16" s="15"/>
      <c r="H16" s="15"/>
      <c r="I16" s="40">
        <v>7766.9</v>
      </c>
      <c r="J16" s="15" t="s">
        <v>5</v>
      </c>
    </row>
    <row r="17" spans="2:10" x14ac:dyDescent="0.25">
      <c r="B17" s="15"/>
      <c r="C17" s="15"/>
      <c r="D17" s="15"/>
      <c r="E17" s="15"/>
      <c r="F17" s="15"/>
      <c r="G17" s="15"/>
      <c r="H17" s="15"/>
      <c r="I17" s="39"/>
      <c r="J17" s="15"/>
    </row>
    <row r="18" spans="2:10" ht="15.75" thickBot="1" x14ac:dyDescent="0.3">
      <c r="B18" s="17" t="s">
        <v>24</v>
      </c>
      <c r="C18" s="17"/>
      <c r="D18" s="17"/>
      <c r="E18" s="17"/>
      <c r="F18" s="17"/>
      <c r="G18" s="17"/>
      <c r="H18" s="17"/>
      <c r="I18" s="41">
        <v>500</v>
      </c>
      <c r="J18" s="17" t="s">
        <v>3</v>
      </c>
    </row>
    <row r="19" spans="2:10" ht="15.75" thickTop="1" x14ac:dyDescent="0.25">
      <c r="B19" s="19"/>
      <c r="C19" s="19"/>
      <c r="D19" s="19"/>
      <c r="E19" s="19"/>
      <c r="F19" s="19"/>
      <c r="G19" s="19"/>
      <c r="H19" s="15"/>
      <c r="I19" s="42"/>
      <c r="J19" s="19"/>
    </row>
    <row r="20" spans="2:10" x14ac:dyDescent="0.25">
      <c r="B20" s="12" t="s">
        <v>68</v>
      </c>
      <c r="C20" s="12"/>
      <c r="D20" s="15"/>
      <c r="E20" s="15"/>
      <c r="F20" s="15"/>
      <c r="G20" s="15"/>
      <c r="H20" s="15"/>
      <c r="I20" s="43">
        <f>SUM(I6:I19)</f>
        <v>15370938.9</v>
      </c>
      <c r="J20" s="12" t="s">
        <v>3</v>
      </c>
    </row>
    <row r="21" spans="2:10" x14ac:dyDescent="0.25">
      <c r="B21" s="15"/>
      <c r="C21" s="15"/>
      <c r="D21" s="15"/>
      <c r="E21" s="15"/>
      <c r="F21" s="15"/>
      <c r="G21" s="15"/>
      <c r="H21" s="15"/>
      <c r="I21" s="44">
        <f>I20/2000</f>
        <v>7685.4694500000005</v>
      </c>
      <c r="J21" s="12" t="s">
        <v>4</v>
      </c>
    </row>
    <row r="22" spans="2:10" x14ac:dyDescent="0.25">
      <c r="B22" s="15"/>
      <c r="C22" s="15"/>
      <c r="D22" s="15"/>
      <c r="E22" s="15"/>
      <c r="F22" s="15"/>
      <c r="G22" s="15"/>
      <c r="H22" s="15"/>
      <c r="I22" s="85"/>
      <c r="J22" s="15"/>
    </row>
    <row r="23" spans="2:10" x14ac:dyDescent="0.25">
      <c r="J23" s="15"/>
    </row>
  </sheetData>
  <pageMargins left="0.7" right="0.7" top="0.75" bottom="0.75" header="0.3" footer="0.3"/>
  <pageSetup orientation="portrait" r:id="rId1"/>
  <headerFooter>
    <oddHeader xml:space="preserve">&amp;C&amp;"Arial,Bold"&amp;16Total Waste Diversion by Program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5"/>
  <sheetViews>
    <sheetView showWhiteSpace="0" zoomScaleNormal="100" workbookViewId="0">
      <selection activeCell="D19" sqref="D19"/>
    </sheetView>
  </sheetViews>
  <sheetFormatPr defaultRowHeight="15" x14ac:dyDescent="0.25"/>
  <cols>
    <col min="1" max="1" width="11.85546875" customWidth="1"/>
    <col min="2" max="2" width="18.42578125" customWidth="1"/>
    <col min="3" max="3" width="10" customWidth="1"/>
    <col min="4" max="4" width="15.7109375" bestFit="1" customWidth="1"/>
    <col min="5" max="5" width="18.28515625" bestFit="1" customWidth="1"/>
  </cols>
  <sheetData>
    <row r="1" spans="2:8" ht="18" x14ac:dyDescent="0.25">
      <c r="B1" s="21"/>
      <c r="C1" s="21"/>
      <c r="D1" s="21"/>
      <c r="E1" s="21"/>
      <c r="F1" s="21"/>
      <c r="G1" s="5"/>
      <c r="H1" s="5"/>
    </row>
    <row r="2" spans="2:8" x14ac:dyDescent="0.25">
      <c r="B2" s="19"/>
      <c r="C2" s="19"/>
      <c r="D2" s="19"/>
      <c r="E2" s="19"/>
      <c r="F2" s="19"/>
      <c r="G2" s="5"/>
      <c r="H2" s="5"/>
    </row>
    <row r="3" spans="2:8" ht="18" x14ac:dyDescent="0.25">
      <c r="B3" s="112" t="s">
        <v>46</v>
      </c>
      <c r="C3" s="112"/>
      <c r="D3" s="112"/>
      <c r="E3" s="81"/>
      <c r="F3" s="19"/>
      <c r="G3" s="5"/>
      <c r="H3" s="5"/>
    </row>
    <row r="4" spans="2:8" ht="18" x14ac:dyDescent="0.25">
      <c r="B4" s="19"/>
      <c r="C4" s="19"/>
      <c r="D4" s="19"/>
      <c r="E4" s="32"/>
      <c r="F4" s="19"/>
      <c r="G4" s="5"/>
      <c r="H4" s="5"/>
    </row>
    <row r="5" spans="2:8" ht="18" x14ac:dyDescent="0.25">
      <c r="B5" s="97" t="s">
        <v>9</v>
      </c>
      <c r="C5" s="97"/>
      <c r="D5" s="97" t="s">
        <v>43</v>
      </c>
      <c r="E5" s="32"/>
      <c r="F5" s="19"/>
      <c r="G5" s="5"/>
      <c r="H5" s="5"/>
    </row>
    <row r="6" spans="2:8" ht="18" x14ac:dyDescent="0.25">
      <c r="B6" s="35" t="s">
        <v>12</v>
      </c>
      <c r="C6" s="31"/>
      <c r="D6" s="31">
        <v>671.08</v>
      </c>
      <c r="E6" s="32"/>
      <c r="F6" s="19"/>
      <c r="G6" s="5"/>
      <c r="H6" s="5"/>
    </row>
    <row r="7" spans="2:8" ht="18" x14ac:dyDescent="0.25">
      <c r="B7" s="35" t="s">
        <v>13</v>
      </c>
      <c r="C7" s="31"/>
      <c r="D7" s="31">
        <v>524.66</v>
      </c>
      <c r="E7" s="32"/>
      <c r="F7" s="19"/>
      <c r="G7" s="5"/>
      <c r="H7" s="5"/>
    </row>
    <row r="8" spans="2:8" ht="18" x14ac:dyDescent="0.25">
      <c r="B8" s="35" t="s">
        <v>14</v>
      </c>
      <c r="C8" s="31"/>
      <c r="D8" s="31">
        <v>632.29999999999995</v>
      </c>
      <c r="E8" s="32"/>
      <c r="F8" s="19"/>
      <c r="G8" s="5"/>
      <c r="H8" s="5"/>
    </row>
    <row r="9" spans="2:8" ht="18" x14ac:dyDescent="0.25">
      <c r="B9" s="35" t="s">
        <v>47</v>
      </c>
      <c r="C9" s="31"/>
      <c r="D9" s="31">
        <v>768</v>
      </c>
      <c r="E9" s="32"/>
      <c r="F9" s="19"/>
      <c r="G9" s="5"/>
      <c r="H9" s="5"/>
    </row>
    <row r="10" spans="2:8" ht="18" x14ac:dyDescent="0.25">
      <c r="B10" s="35" t="s">
        <v>23</v>
      </c>
      <c r="C10" s="31"/>
      <c r="D10" s="98">
        <v>735.26</v>
      </c>
      <c r="E10" s="32"/>
      <c r="F10" s="19"/>
      <c r="G10" s="5"/>
      <c r="H10" s="5"/>
    </row>
    <row r="11" spans="2:8" ht="18" x14ac:dyDescent="0.25">
      <c r="B11" s="35" t="s">
        <v>16</v>
      </c>
      <c r="C11" s="31"/>
      <c r="D11" s="31">
        <v>683.26</v>
      </c>
      <c r="E11" s="32"/>
      <c r="F11" s="19"/>
      <c r="G11" s="5"/>
      <c r="H11" s="5"/>
    </row>
    <row r="12" spans="2:8" ht="18" x14ac:dyDescent="0.25">
      <c r="B12" s="35" t="s">
        <v>17</v>
      </c>
      <c r="C12" s="31"/>
      <c r="D12" s="31">
        <v>761.94</v>
      </c>
      <c r="E12" s="32"/>
      <c r="F12" s="19"/>
      <c r="G12" s="5"/>
      <c r="H12" s="5"/>
    </row>
    <row r="13" spans="2:8" ht="18" x14ac:dyDescent="0.25">
      <c r="B13" s="35" t="s">
        <v>18</v>
      </c>
      <c r="C13" s="31"/>
      <c r="D13" s="31">
        <v>709.59</v>
      </c>
      <c r="E13" s="32"/>
      <c r="F13" s="19"/>
      <c r="G13" s="5"/>
      <c r="H13" s="5"/>
    </row>
    <row r="14" spans="2:8" ht="18" x14ac:dyDescent="0.25">
      <c r="B14" s="35" t="s">
        <v>19</v>
      </c>
      <c r="C14" s="31"/>
      <c r="D14" s="31">
        <v>661.23</v>
      </c>
      <c r="E14" s="32"/>
      <c r="F14" s="19"/>
      <c r="G14" s="5"/>
      <c r="H14" s="5"/>
    </row>
    <row r="15" spans="2:8" ht="18" x14ac:dyDescent="0.25">
      <c r="B15" s="35" t="s">
        <v>20</v>
      </c>
      <c r="C15" s="31"/>
      <c r="D15" s="31">
        <v>687.16</v>
      </c>
      <c r="E15" s="32"/>
      <c r="F15" s="19"/>
      <c r="G15" s="5"/>
      <c r="H15" s="5"/>
    </row>
    <row r="16" spans="2:8" ht="18" x14ac:dyDescent="0.25">
      <c r="B16" s="35" t="s">
        <v>21</v>
      </c>
      <c r="C16" s="31"/>
      <c r="D16" s="31">
        <v>660.88</v>
      </c>
      <c r="E16" s="32"/>
      <c r="F16" s="19"/>
      <c r="G16" s="5"/>
      <c r="H16" s="5"/>
    </row>
    <row r="17" spans="2:8" ht="18" x14ac:dyDescent="0.25">
      <c r="B17" s="35" t="s">
        <v>22</v>
      </c>
      <c r="C17" s="31"/>
      <c r="D17" s="31">
        <v>681.8</v>
      </c>
      <c r="E17" s="86"/>
      <c r="F17" s="83"/>
      <c r="G17" s="5"/>
      <c r="H17" s="5"/>
    </row>
    <row r="18" spans="2:8" ht="18" x14ac:dyDescent="0.25">
      <c r="B18" s="35"/>
      <c r="C18" s="31"/>
      <c r="D18" s="31"/>
      <c r="E18" s="19"/>
      <c r="F18" s="19"/>
      <c r="G18" s="5"/>
      <c r="H18" s="5"/>
    </row>
    <row r="19" spans="2:8" ht="18" x14ac:dyDescent="0.25">
      <c r="B19" s="21" t="s">
        <v>48</v>
      </c>
      <c r="C19" s="21"/>
      <c r="D19" s="86">
        <f>D6+D7+D8+D9+D10+D11+D12+D13+D14+D15+'Diversion Rate'!C16+D17+D16</f>
        <v>8177.16</v>
      </c>
      <c r="E19" s="19" t="s">
        <v>4</v>
      </c>
      <c r="F19" s="19"/>
      <c r="G19" s="5"/>
      <c r="H19" s="5"/>
    </row>
    <row r="20" spans="2:8" x14ac:dyDescent="0.25">
      <c r="B20" s="19"/>
      <c r="C20" s="19"/>
      <c r="D20" s="111">
        <f>D19*2000</f>
        <v>16354320</v>
      </c>
      <c r="E20" s="83" t="s">
        <v>5</v>
      </c>
      <c r="F20" s="19"/>
      <c r="G20" s="5"/>
      <c r="H20" s="5"/>
    </row>
    <row r="21" spans="2:8" x14ac:dyDescent="0.25">
      <c r="B21" s="5"/>
      <c r="C21" s="5"/>
      <c r="D21" s="5"/>
      <c r="E21" s="5"/>
      <c r="F21" s="5"/>
      <c r="G21" s="5"/>
      <c r="H21" s="5"/>
    </row>
    <row r="22" spans="2:8" x14ac:dyDescent="0.25">
      <c r="B22" s="5"/>
      <c r="C22" s="5"/>
      <c r="D22" s="5"/>
      <c r="E22" s="5"/>
      <c r="F22" s="5"/>
      <c r="G22" s="5"/>
      <c r="H22" s="5"/>
    </row>
    <row r="23" spans="2:8" x14ac:dyDescent="0.25">
      <c r="B23" s="5"/>
      <c r="C23" s="5"/>
      <c r="D23" s="5"/>
      <c r="E23" s="87"/>
      <c r="F23" s="5"/>
      <c r="G23" s="5"/>
      <c r="H23" s="5"/>
    </row>
    <row r="24" spans="2:8" x14ac:dyDescent="0.25">
      <c r="B24" s="5"/>
      <c r="C24" s="5"/>
      <c r="D24" s="5"/>
      <c r="E24" s="5"/>
      <c r="F24" s="5"/>
      <c r="G24" s="5"/>
      <c r="H24" s="5"/>
    </row>
    <row r="25" spans="2:8" x14ac:dyDescent="0.25">
      <c r="B25" s="5"/>
      <c r="C25" s="5"/>
      <c r="D25" s="5"/>
      <c r="E25" s="5"/>
      <c r="F25" s="5"/>
    </row>
  </sheetData>
  <mergeCells count="1">
    <mergeCell ref="B3:D3"/>
  </mergeCells>
  <pageMargins left="0.7" right="0.7" top="0.75" bottom="0.75" header="0.3" footer="0.3"/>
  <pageSetup scale="99" orientation="portrait" r:id="rId1"/>
  <headerFooter>
    <oddHeader xml:space="preserve">&amp;C&amp;"Arial,Bold"&amp;16Amount of Residential Waste Landfilled in 2011  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G4" sqref="G4"/>
    </sheetView>
  </sheetViews>
  <sheetFormatPr defaultRowHeight="15" x14ac:dyDescent="0.25"/>
  <cols>
    <col min="1" max="1" width="12" bestFit="1" customWidth="1"/>
    <col min="2" max="2" width="12.5703125" customWidth="1"/>
    <col min="3" max="3" width="13.7109375" bestFit="1" customWidth="1"/>
    <col min="4" max="4" width="4.42578125" customWidth="1"/>
    <col min="5" max="5" width="22.85546875" bestFit="1" customWidth="1"/>
    <col min="8" max="8" width="12.5703125" bestFit="1" customWidth="1"/>
    <col min="9" max="9" width="12.28515625" bestFit="1" customWidth="1"/>
  </cols>
  <sheetData>
    <row r="1" spans="1:9" ht="23.25" x14ac:dyDescent="0.35">
      <c r="A1" s="10"/>
    </row>
    <row r="2" spans="1:9" ht="18.75" x14ac:dyDescent="0.3">
      <c r="A2" s="113" t="s">
        <v>71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25">
      <c r="C3" s="99" t="s">
        <v>44</v>
      </c>
      <c r="D3" s="78"/>
      <c r="E3" s="6"/>
      <c r="F3" s="100">
        <v>249.56</v>
      </c>
      <c r="G3" s="77" t="s">
        <v>4</v>
      </c>
    </row>
    <row r="4" spans="1:9" x14ac:dyDescent="0.25">
      <c r="F4">
        <f>F3*2000</f>
        <v>499120</v>
      </c>
      <c r="G4" t="s">
        <v>95</v>
      </c>
    </row>
    <row r="5" spans="1:9" ht="15.75" x14ac:dyDescent="0.25">
      <c r="B5" s="70"/>
      <c r="D5" s="5"/>
      <c r="E5" s="71"/>
      <c r="F5" s="5"/>
      <c r="G5" s="5"/>
    </row>
    <row r="6" spans="1:9" x14ac:dyDescent="0.25">
      <c r="B6" s="70"/>
      <c r="D6" s="5"/>
      <c r="E6" s="5"/>
      <c r="F6" s="5"/>
      <c r="G6" s="5"/>
    </row>
    <row r="7" spans="1:9" x14ac:dyDescent="0.25">
      <c r="B7" s="70"/>
      <c r="D7" s="5"/>
      <c r="E7" s="5"/>
      <c r="F7" s="5"/>
      <c r="G7" s="5"/>
    </row>
    <row r="8" spans="1:9" x14ac:dyDescent="0.25">
      <c r="B8" s="70"/>
      <c r="D8" s="5"/>
      <c r="E8" s="5"/>
      <c r="F8" s="5"/>
      <c r="G8" s="5"/>
    </row>
    <row r="9" spans="1:9" ht="18.75" x14ac:dyDescent="0.3">
      <c r="B9" s="70"/>
      <c r="D9" s="5"/>
      <c r="E9" s="5"/>
      <c r="F9" s="5"/>
      <c r="G9" s="5"/>
      <c r="I9" s="2"/>
    </row>
    <row r="10" spans="1:9" x14ac:dyDescent="0.25">
      <c r="B10" s="70"/>
      <c r="D10" s="74"/>
      <c r="E10" s="5"/>
      <c r="F10" s="5"/>
      <c r="G10" s="5"/>
    </row>
    <row r="11" spans="1:9" x14ac:dyDescent="0.25">
      <c r="B11" s="70"/>
      <c r="D11" s="5"/>
      <c r="E11" s="5"/>
      <c r="F11" s="5"/>
      <c r="G11" s="5"/>
    </row>
    <row r="12" spans="1:9" x14ac:dyDescent="0.25">
      <c r="B12" s="70"/>
      <c r="D12" s="5"/>
      <c r="E12" s="5"/>
      <c r="F12" s="5"/>
      <c r="G12" s="5"/>
    </row>
    <row r="13" spans="1:9" x14ac:dyDescent="0.25">
      <c r="B13" s="70"/>
      <c r="D13" s="5"/>
      <c r="E13" s="5"/>
      <c r="F13" s="5"/>
      <c r="G13" s="5"/>
    </row>
    <row r="14" spans="1:9" x14ac:dyDescent="0.25">
      <c r="A14" s="72"/>
      <c r="B14" s="75"/>
      <c r="C14" s="72"/>
      <c r="D14" s="5"/>
      <c r="E14" s="5"/>
      <c r="F14" s="5"/>
      <c r="G14" s="5"/>
    </row>
    <row r="15" spans="1:9" x14ac:dyDescent="0.25">
      <c r="A15" s="72"/>
      <c r="B15" s="75"/>
      <c r="C15" s="72"/>
      <c r="D15" s="5"/>
      <c r="E15" s="5"/>
      <c r="F15" s="5"/>
      <c r="G15" s="5"/>
    </row>
    <row r="16" spans="1:9" x14ac:dyDescent="0.25">
      <c r="E16" s="5"/>
      <c r="F16" s="5"/>
      <c r="G16" s="5"/>
    </row>
    <row r="17" spans="1:7" x14ac:dyDescent="0.25">
      <c r="A17" s="5"/>
      <c r="B17" s="73"/>
      <c r="C17" s="5"/>
      <c r="D17" s="5"/>
      <c r="E17" s="5"/>
      <c r="F17" s="5"/>
      <c r="G17" s="5"/>
    </row>
    <row r="18" spans="1:7" x14ac:dyDescent="0.25">
      <c r="A18" s="76"/>
      <c r="B18" s="75"/>
      <c r="C18" s="72"/>
      <c r="D18" s="5"/>
      <c r="E18" s="5"/>
      <c r="F18" s="5"/>
      <c r="G18" s="5"/>
    </row>
    <row r="19" spans="1:7" x14ac:dyDescent="0.25">
      <c r="A19" s="72"/>
      <c r="B19" s="75"/>
      <c r="C19" s="72"/>
      <c r="D19" s="5"/>
      <c r="E19" s="5"/>
      <c r="F19" s="5"/>
      <c r="G19" s="5"/>
    </row>
    <row r="20" spans="1:7" x14ac:dyDescent="0.25">
      <c r="A20" s="72"/>
      <c r="B20" s="75"/>
      <c r="C20" s="72"/>
      <c r="D20" s="5"/>
      <c r="E20" s="5"/>
      <c r="F20" s="5"/>
      <c r="G20" s="5"/>
    </row>
    <row r="21" spans="1:7" x14ac:dyDescent="0.25">
      <c r="A21" s="72"/>
      <c r="B21" s="75"/>
      <c r="C21" s="72"/>
      <c r="D21" s="5"/>
      <c r="E21" s="5"/>
      <c r="F21" s="5"/>
      <c r="G21" s="5"/>
    </row>
    <row r="22" spans="1:7" x14ac:dyDescent="0.25">
      <c r="A22" s="72"/>
      <c r="B22" s="75"/>
      <c r="C22" s="72"/>
      <c r="D22" s="5"/>
      <c r="E22" s="5"/>
      <c r="F22" s="5"/>
      <c r="G22" s="5"/>
    </row>
    <row r="23" spans="1:7" x14ac:dyDescent="0.25">
      <c r="A23" s="72"/>
      <c r="B23" s="75"/>
      <c r="C23" s="72"/>
      <c r="D23" s="5"/>
      <c r="F23" s="5"/>
      <c r="G23" s="5"/>
    </row>
    <row r="24" spans="1:7" x14ac:dyDescent="0.25">
      <c r="A24" s="72"/>
      <c r="B24" s="75"/>
      <c r="C24" s="5"/>
      <c r="D24" s="5"/>
      <c r="E24" s="5"/>
      <c r="F24" s="5"/>
      <c r="G24" s="5"/>
    </row>
    <row r="25" spans="1:7" x14ac:dyDescent="0.25">
      <c r="A25" s="77"/>
      <c r="B25" s="78"/>
      <c r="C25" s="5"/>
      <c r="D25" s="5"/>
      <c r="E25" s="5"/>
      <c r="F25" s="5"/>
      <c r="G25" s="5"/>
    </row>
    <row r="26" spans="1:7" x14ac:dyDescent="0.25">
      <c r="A26" s="72"/>
      <c r="B26" s="5"/>
      <c r="C26" s="72"/>
      <c r="D26" s="5"/>
      <c r="E26" s="5"/>
      <c r="F26" s="5"/>
      <c r="G26" s="5"/>
    </row>
    <row r="27" spans="1:7" x14ac:dyDescent="0.25">
      <c r="A27" s="72"/>
      <c r="B27" s="5"/>
      <c r="C27" s="72"/>
      <c r="D27" s="5"/>
      <c r="E27" s="5"/>
      <c r="F27" s="5"/>
      <c r="G27" s="5"/>
    </row>
    <row r="28" spans="1:7" x14ac:dyDescent="0.25">
      <c r="A28" s="79"/>
      <c r="B28" s="69"/>
      <c r="C28" s="79"/>
      <c r="D28" s="69"/>
      <c r="E28" s="79"/>
      <c r="F28" s="5"/>
      <c r="G28" s="5"/>
    </row>
    <row r="29" spans="1:7" x14ac:dyDescent="0.25">
      <c r="A29" s="5"/>
      <c r="B29" s="78"/>
      <c r="C29" s="5"/>
      <c r="D29" s="5"/>
      <c r="E29" s="5"/>
      <c r="F29" s="5"/>
      <c r="G29" s="5"/>
    </row>
    <row r="30" spans="1:7" x14ac:dyDescent="0.25">
      <c r="A30" s="24"/>
      <c r="B30" s="5"/>
      <c r="C30" s="5"/>
      <c r="D30" s="5"/>
      <c r="E30" s="5"/>
    </row>
    <row r="31" spans="1:7" ht="15.75" x14ac:dyDescent="0.25">
      <c r="A31" s="9"/>
      <c r="B31" s="25"/>
      <c r="C31" s="3"/>
      <c r="D31" s="6"/>
    </row>
    <row r="32" spans="1:7" x14ac:dyDescent="0.25">
      <c r="C32" s="13"/>
      <c r="D32" s="6"/>
    </row>
    <row r="35" spans="2:2" x14ac:dyDescent="0.25">
      <c r="B35" s="70"/>
    </row>
    <row r="36" spans="2:2" x14ac:dyDescent="0.25">
      <c r="B36" s="70"/>
    </row>
    <row r="37" spans="2:2" x14ac:dyDescent="0.25">
      <c r="B37" s="70"/>
    </row>
    <row r="38" spans="2:2" x14ac:dyDescent="0.25">
      <c r="B38" s="70"/>
    </row>
    <row r="39" spans="2:2" x14ac:dyDescent="0.25">
      <c r="B39" s="70"/>
    </row>
    <row r="40" spans="2:2" x14ac:dyDescent="0.25">
      <c r="B40" s="70"/>
    </row>
    <row r="41" spans="2:2" x14ac:dyDescent="0.25">
      <c r="B41" s="70"/>
    </row>
    <row r="42" spans="2:2" x14ac:dyDescent="0.25">
      <c r="B42" s="70"/>
    </row>
    <row r="43" spans="2:2" x14ac:dyDescent="0.25">
      <c r="B43" s="70"/>
    </row>
  </sheetData>
  <mergeCells count="1">
    <mergeCell ref="A2:I2"/>
  </mergeCells>
  <pageMargins left="0.7" right="0.7" top="0.75" bottom="0.75" header="0.3" footer="0.3"/>
  <pageSetup scale="82" orientation="portrait" r:id="rId1"/>
  <headerFooter>
    <oddHeader>&amp;C&amp;"Arial,Bold"&amp;18Glass Recycling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2"/>
  <sheetViews>
    <sheetView view="pageLayout" zoomScaleNormal="100" workbookViewId="0">
      <selection activeCell="D29" sqref="D29"/>
    </sheetView>
  </sheetViews>
  <sheetFormatPr defaultRowHeight="15" x14ac:dyDescent="0.25"/>
  <cols>
    <col min="1" max="1" width="16.28515625" customWidth="1"/>
    <col min="2" max="2" width="15.7109375" bestFit="1" customWidth="1"/>
    <col min="4" max="4" width="30.140625" customWidth="1"/>
  </cols>
  <sheetData>
    <row r="1" spans="2:7" ht="23.25" x14ac:dyDescent="0.35">
      <c r="B1" s="10"/>
    </row>
    <row r="3" spans="2:7" ht="18" x14ac:dyDescent="0.25">
      <c r="B3" s="36" t="s">
        <v>9</v>
      </c>
      <c r="C3" s="45"/>
      <c r="D3" s="36" t="s">
        <v>31</v>
      </c>
      <c r="E3" s="15"/>
      <c r="F3" s="15"/>
    </row>
    <row r="4" spans="2:7" x14ac:dyDescent="0.25">
      <c r="B4" s="15" t="s">
        <v>12</v>
      </c>
      <c r="C4" s="15"/>
      <c r="D4" s="16">
        <v>2100</v>
      </c>
      <c r="E4" s="15"/>
      <c r="F4" s="15"/>
    </row>
    <row r="5" spans="2:7" x14ac:dyDescent="0.25">
      <c r="B5" s="15" t="s">
        <v>13</v>
      </c>
      <c r="C5" s="15"/>
      <c r="D5" s="16">
        <v>2100</v>
      </c>
      <c r="E5" s="15"/>
      <c r="F5" s="15"/>
    </row>
    <row r="6" spans="2:7" x14ac:dyDescent="0.25">
      <c r="B6" s="15" t="s">
        <v>14</v>
      </c>
      <c r="C6" s="15"/>
      <c r="D6" s="16">
        <v>2100</v>
      </c>
      <c r="E6" s="15"/>
      <c r="F6" s="15"/>
    </row>
    <row r="7" spans="2:7" x14ac:dyDescent="0.25">
      <c r="B7" s="15" t="s">
        <v>15</v>
      </c>
      <c r="C7" s="15"/>
      <c r="D7" s="16">
        <v>2100</v>
      </c>
      <c r="E7" s="15"/>
      <c r="F7" s="15"/>
      <c r="G7" s="82">
        <f>SUM(D4:D15)</f>
        <v>25200</v>
      </c>
    </row>
    <row r="8" spans="2:7" x14ac:dyDescent="0.25">
      <c r="B8" s="15" t="s">
        <v>23</v>
      </c>
      <c r="C8" s="15"/>
      <c r="D8" s="16">
        <v>2100</v>
      </c>
      <c r="E8" s="15"/>
      <c r="F8" s="15"/>
    </row>
    <row r="9" spans="2:7" x14ac:dyDescent="0.25">
      <c r="B9" s="15" t="s">
        <v>16</v>
      </c>
      <c r="C9" s="15"/>
      <c r="D9" s="16">
        <v>2100</v>
      </c>
      <c r="E9" s="15"/>
      <c r="F9" s="15"/>
    </row>
    <row r="10" spans="2:7" x14ac:dyDescent="0.25">
      <c r="B10" s="15" t="s">
        <v>17</v>
      </c>
      <c r="C10" s="15"/>
      <c r="D10" s="16">
        <v>2100</v>
      </c>
      <c r="E10" s="15"/>
      <c r="F10" s="15"/>
    </row>
    <row r="11" spans="2:7" x14ac:dyDescent="0.25">
      <c r="B11" s="15" t="s">
        <v>18</v>
      </c>
      <c r="C11" s="15"/>
      <c r="D11" s="16">
        <v>2100</v>
      </c>
      <c r="E11" s="15"/>
      <c r="F11" s="15"/>
    </row>
    <row r="12" spans="2:7" x14ac:dyDescent="0.25">
      <c r="B12" s="15" t="s">
        <v>19</v>
      </c>
      <c r="C12" s="15"/>
      <c r="D12" s="16">
        <v>2100</v>
      </c>
      <c r="E12" s="15"/>
      <c r="F12" s="15"/>
    </row>
    <row r="13" spans="2:7" x14ac:dyDescent="0.25">
      <c r="B13" s="15" t="s">
        <v>20</v>
      </c>
      <c r="C13" s="15"/>
      <c r="D13" s="16">
        <v>2100</v>
      </c>
      <c r="E13" s="15"/>
      <c r="F13" s="15"/>
    </row>
    <row r="14" spans="2:7" x14ac:dyDescent="0.25">
      <c r="B14" s="15" t="s">
        <v>21</v>
      </c>
      <c r="C14" s="15"/>
      <c r="D14" s="16">
        <v>2100</v>
      </c>
      <c r="E14" s="15"/>
      <c r="F14" s="15"/>
    </row>
    <row r="15" spans="2:7" x14ac:dyDescent="0.25">
      <c r="B15" s="46" t="s">
        <v>22</v>
      </c>
      <c r="C15" s="46"/>
      <c r="D15" s="16">
        <v>2100</v>
      </c>
      <c r="E15" s="15"/>
      <c r="F15" s="15"/>
    </row>
    <row r="16" spans="2:7" ht="15.75" thickBot="1" x14ac:dyDescent="0.3">
      <c r="B16" s="47" t="s">
        <v>34</v>
      </c>
      <c r="C16" s="47"/>
      <c r="D16" s="48">
        <f>SUM(D4:D15)</f>
        <v>25200</v>
      </c>
      <c r="E16" s="15" t="s">
        <v>32</v>
      </c>
      <c r="F16" s="15"/>
    </row>
    <row r="17" spans="2:6" ht="15.75" thickTop="1" x14ac:dyDescent="0.25">
      <c r="B17" s="15"/>
      <c r="C17" s="15"/>
      <c r="D17" s="15"/>
      <c r="E17" s="15"/>
      <c r="F17" s="15"/>
    </row>
    <row r="18" spans="2:6" x14ac:dyDescent="0.25">
      <c r="B18" s="12" t="s">
        <v>35</v>
      </c>
      <c r="C18" s="15"/>
      <c r="D18" s="49">
        <f>D16*325</f>
        <v>8190000</v>
      </c>
      <c r="E18" s="12" t="s">
        <v>5</v>
      </c>
      <c r="F18" s="15"/>
    </row>
    <row r="19" spans="2:6" x14ac:dyDescent="0.25">
      <c r="B19" s="15"/>
      <c r="C19" s="15"/>
      <c r="D19" s="50">
        <f>D18/2000</f>
        <v>4095</v>
      </c>
      <c r="E19" s="12" t="s">
        <v>4</v>
      </c>
      <c r="F19" s="15"/>
    </row>
    <row r="20" spans="2:6" x14ac:dyDescent="0.25">
      <c r="B20" s="15"/>
      <c r="C20" s="15"/>
      <c r="D20" s="23"/>
      <c r="E20" s="15"/>
      <c r="F20" s="15"/>
    </row>
    <row r="21" spans="2:6" x14ac:dyDescent="0.25">
      <c r="B21" s="101" t="s">
        <v>70</v>
      </c>
      <c r="C21" s="101"/>
      <c r="D21" s="102"/>
      <c r="E21" s="101"/>
      <c r="F21" s="101"/>
    </row>
    <row r="22" spans="2:6" x14ac:dyDescent="0.25">
      <c r="B22" s="15" t="s">
        <v>33</v>
      </c>
      <c r="C22" s="15" t="s">
        <v>26</v>
      </c>
      <c r="D22" s="15"/>
      <c r="E22" s="15"/>
      <c r="F22" s="15"/>
    </row>
  </sheetData>
  <pageMargins left="0.7" right="0.7" top="0.75" bottom="0.75" header="0.3" footer="0.3"/>
  <pageSetup orientation="portrait" r:id="rId1"/>
  <headerFooter>
    <oddHeader xml:space="preserve">&amp;C&amp;"Arial,Bold"&amp;16Yard Waste Site&amp;"Arial,Regular"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"/>
  <sheetViews>
    <sheetView view="pageLayout" zoomScaleNormal="100" workbookViewId="0">
      <selection activeCell="C25" sqref="C25"/>
    </sheetView>
  </sheetViews>
  <sheetFormatPr defaultRowHeight="15" x14ac:dyDescent="0.25"/>
  <cols>
    <col min="2" max="2" width="10" customWidth="1"/>
    <col min="3" max="3" width="6.85546875" customWidth="1"/>
    <col min="4" max="5" width="13" bestFit="1" customWidth="1"/>
    <col min="6" max="6" width="14.28515625" bestFit="1" customWidth="1"/>
    <col min="7" max="7" width="12.85546875" bestFit="1" customWidth="1"/>
  </cols>
  <sheetData>
    <row r="1" spans="2:8" ht="23.25" x14ac:dyDescent="0.35">
      <c r="B1" s="10"/>
      <c r="C1" s="10"/>
      <c r="D1" s="10"/>
    </row>
    <row r="2" spans="2:8" ht="15.75" x14ac:dyDescent="0.25">
      <c r="B2" s="51" t="s">
        <v>74</v>
      </c>
      <c r="C2" s="51"/>
      <c r="D2" s="51"/>
      <c r="E2" s="51"/>
      <c r="F2" s="51"/>
      <c r="G2" s="51"/>
      <c r="H2" s="51"/>
    </row>
    <row r="3" spans="2:8" ht="15.75" x14ac:dyDescent="0.25">
      <c r="B3" s="52" t="s">
        <v>9</v>
      </c>
      <c r="C3" s="52"/>
      <c r="D3" s="52" t="s">
        <v>6</v>
      </c>
      <c r="E3" s="52" t="s">
        <v>7</v>
      </c>
      <c r="F3" s="52" t="s">
        <v>8</v>
      </c>
      <c r="G3" s="52" t="s">
        <v>54</v>
      </c>
      <c r="H3" s="51"/>
    </row>
    <row r="4" spans="2:8" ht="15.75" x14ac:dyDescent="0.25">
      <c r="B4" s="53" t="s">
        <v>50</v>
      </c>
      <c r="D4" s="88">
        <v>77666</v>
      </c>
      <c r="E4" s="88">
        <v>34048</v>
      </c>
      <c r="F4" s="88">
        <v>171367</v>
      </c>
      <c r="G4" s="89">
        <v>30772</v>
      </c>
      <c r="H4" s="51"/>
    </row>
    <row r="5" spans="2:8" ht="15.75" x14ac:dyDescent="0.25">
      <c r="B5" s="53"/>
      <c r="D5" s="88"/>
      <c r="E5" s="88"/>
      <c r="F5" s="88"/>
      <c r="G5" s="51"/>
      <c r="H5" s="51"/>
    </row>
    <row r="6" spans="2:8" ht="15.75" x14ac:dyDescent="0.25">
      <c r="B6" s="54"/>
      <c r="C6" s="51"/>
      <c r="D6" s="88"/>
      <c r="E6" s="88"/>
      <c r="F6" s="88"/>
      <c r="G6" s="51"/>
      <c r="H6" s="51"/>
    </row>
    <row r="7" spans="2:8" ht="15.75" x14ac:dyDescent="0.25">
      <c r="B7" s="55"/>
      <c r="C7" s="56"/>
      <c r="D7" s="57"/>
      <c r="E7" s="57"/>
      <c r="F7" s="57"/>
      <c r="G7" s="51"/>
      <c r="H7" s="51"/>
    </row>
    <row r="8" spans="2:8" ht="15.75" x14ac:dyDescent="0.25">
      <c r="B8" s="51"/>
      <c r="C8" s="51"/>
      <c r="D8" s="51"/>
      <c r="E8" s="51"/>
      <c r="F8" s="51"/>
      <c r="G8" s="51"/>
      <c r="H8" s="51"/>
    </row>
    <row r="9" spans="2:8" ht="15.75" x14ac:dyDescent="0.25">
      <c r="B9" s="58" t="s">
        <v>35</v>
      </c>
      <c r="C9" s="58"/>
      <c r="D9" s="51"/>
      <c r="E9" s="51"/>
      <c r="F9" s="59">
        <f>SUM(D4:G4)</f>
        <v>313853</v>
      </c>
      <c r="G9" s="58" t="s">
        <v>5</v>
      </c>
      <c r="H9" s="51"/>
    </row>
    <row r="10" spans="2:8" ht="15.75" x14ac:dyDescent="0.25">
      <c r="B10" s="58" t="s">
        <v>72</v>
      </c>
      <c r="C10" s="58"/>
      <c r="D10" s="58"/>
      <c r="E10" s="58"/>
      <c r="F10" s="103">
        <f>F9/2000</f>
        <v>156.9265</v>
      </c>
      <c r="G10" s="58" t="s">
        <v>4</v>
      </c>
      <c r="H10" s="51"/>
    </row>
  </sheetData>
  <pageMargins left="0.7" right="0.7" top="0.75" bottom="0.75" header="0.3" footer="0.3"/>
  <pageSetup orientation="portrait" r:id="rId1"/>
  <headerFooter>
    <oddHeader>&amp;C&amp;"Arial,Bold"&amp;16Recycling Drop-Off's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view="pageLayout" zoomScaleNormal="100" workbookViewId="0">
      <selection activeCell="A30" sqref="A30"/>
    </sheetView>
  </sheetViews>
  <sheetFormatPr defaultRowHeight="15" x14ac:dyDescent="0.25"/>
  <cols>
    <col min="1" max="1" width="20.5703125" customWidth="1"/>
    <col min="2" max="2" width="16.5703125" bestFit="1" customWidth="1"/>
    <col min="3" max="3" width="15.5703125" customWidth="1"/>
    <col min="4" max="4" width="15.140625" customWidth="1"/>
  </cols>
  <sheetData>
    <row r="2" spans="2:7" ht="18" x14ac:dyDescent="0.25">
      <c r="B2" s="81"/>
      <c r="C2" s="81"/>
      <c r="D2" s="81"/>
      <c r="E2" s="31"/>
      <c r="F2" s="15"/>
      <c r="G2" s="15"/>
    </row>
    <row r="3" spans="2:7" ht="18" x14ac:dyDescent="0.25">
      <c r="B3" s="28" t="s">
        <v>9</v>
      </c>
      <c r="C3" s="28"/>
      <c r="D3" s="28" t="s">
        <v>43</v>
      </c>
      <c r="E3" s="19"/>
      <c r="F3" s="15"/>
      <c r="G3" s="15"/>
    </row>
    <row r="4" spans="2:7" ht="18" x14ac:dyDescent="0.25">
      <c r="B4" s="29" t="s">
        <v>51</v>
      </c>
      <c r="C4" s="30"/>
      <c r="D4" s="30">
        <v>243.04</v>
      </c>
      <c r="E4" s="19"/>
      <c r="F4" s="15"/>
      <c r="G4" s="15"/>
    </row>
    <row r="5" spans="2:7" ht="18" x14ac:dyDescent="0.25">
      <c r="B5" s="29" t="s">
        <v>13</v>
      </c>
      <c r="C5" s="30"/>
      <c r="D5" s="30">
        <v>166.38</v>
      </c>
      <c r="E5" s="19"/>
      <c r="F5" s="15"/>
      <c r="G5" s="15"/>
    </row>
    <row r="6" spans="2:7" ht="18" x14ac:dyDescent="0.25">
      <c r="B6" s="29" t="s">
        <v>14</v>
      </c>
      <c r="C6" s="30"/>
      <c r="D6" s="30">
        <v>201.1</v>
      </c>
      <c r="E6" s="19"/>
      <c r="F6" s="15"/>
      <c r="G6" s="15"/>
    </row>
    <row r="7" spans="2:7" ht="18" x14ac:dyDescent="0.25">
      <c r="B7" s="29" t="s">
        <v>15</v>
      </c>
      <c r="C7" s="30"/>
      <c r="D7" s="30">
        <v>284</v>
      </c>
      <c r="E7" s="19"/>
      <c r="F7" s="15"/>
      <c r="G7" s="15"/>
    </row>
    <row r="8" spans="2:7" ht="18" x14ac:dyDescent="0.25">
      <c r="B8" s="29" t="s">
        <v>23</v>
      </c>
      <c r="C8" s="30"/>
      <c r="D8" s="30">
        <v>294.74</v>
      </c>
      <c r="E8" s="19"/>
      <c r="F8" s="15"/>
      <c r="G8" s="15"/>
    </row>
    <row r="9" spans="2:7" ht="18" x14ac:dyDescent="0.25">
      <c r="B9" s="29" t="s">
        <v>16</v>
      </c>
      <c r="C9" s="30"/>
      <c r="D9" s="30">
        <v>268.45</v>
      </c>
      <c r="E9" s="19"/>
      <c r="F9" s="15"/>
      <c r="G9" s="15"/>
    </row>
    <row r="10" spans="2:7" ht="18" x14ac:dyDescent="0.25">
      <c r="B10" s="29" t="s">
        <v>52</v>
      </c>
      <c r="C10" s="30"/>
      <c r="D10" s="30">
        <v>283.33999999999997</v>
      </c>
      <c r="E10" s="19"/>
      <c r="F10" s="15"/>
      <c r="G10" s="15"/>
    </row>
    <row r="11" spans="2:7" ht="18" x14ac:dyDescent="0.25">
      <c r="B11" s="29" t="s">
        <v>18</v>
      </c>
      <c r="C11" s="30"/>
      <c r="D11" s="30">
        <v>264.45999999999998</v>
      </c>
      <c r="E11" s="19"/>
      <c r="F11" s="15"/>
      <c r="G11" s="15"/>
    </row>
    <row r="12" spans="2:7" ht="18" x14ac:dyDescent="0.25">
      <c r="B12" s="29" t="s">
        <v>53</v>
      </c>
      <c r="C12" s="30"/>
      <c r="D12" s="30">
        <v>274.64999999999998</v>
      </c>
      <c r="E12" s="19"/>
      <c r="F12" s="15"/>
      <c r="G12" s="15"/>
    </row>
    <row r="13" spans="2:7" ht="18" x14ac:dyDescent="0.25">
      <c r="B13" s="29" t="s">
        <v>20</v>
      </c>
      <c r="C13" s="30"/>
      <c r="D13" s="30">
        <v>311.74</v>
      </c>
      <c r="E13" s="19"/>
      <c r="F13" s="15"/>
      <c r="G13" s="15"/>
    </row>
    <row r="14" spans="2:7" ht="18" x14ac:dyDescent="0.25">
      <c r="B14" s="29" t="s">
        <v>21</v>
      </c>
      <c r="C14" s="31"/>
      <c r="D14" s="30">
        <v>301.23</v>
      </c>
      <c r="E14" s="19"/>
      <c r="F14" s="15"/>
      <c r="G14" s="15"/>
    </row>
    <row r="15" spans="2:7" ht="18.75" thickBot="1" x14ac:dyDescent="0.3">
      <c r="B15" s="33" t="s">
        <v>22</v>
      </c>
      <c r="C15" s="34"/>
      <c r="D15" s="34">
        <v>280.49</v>
      </c>
      <c r="E15" s="19"/>
      <c r="F15" s="15"/>
      <c r="G15" s="15"/>
    </row>
    <row r="16" spans="2:7" ht="15.75" thickTop="1" x14ac:dyDescent="0.25">
      <c r="B16" s="12" t="s">
        <v>72</v>
      </c>
      <c r="C16" s="12"/>
      <c r="D16" s="43">
        <f>SUM(D4:D15)</f>
        <v>3173.62</v>
      </c>
      <c r="E16" s="83"/>
      <c r="F16" s="15"/>
      <c r="G16" s="15"/>
    </row>
    <row r="17" spans="2:7" ht="18" x14ac:dyDescent="0.25">
      <c r="B17" s="27"/>
      <c r="C17" s="12"/>
      <c r="D17" s="84"/>
      <c r="E17" s="19"/>
      <c r="F17" s="15"/>
      <c r="G17" s="15"/>
    </row>
    <row r="18" spans="2:7" x14ac:dyDescent="0.25">
      <c r="B18" s="15"/>
      <c r="C18" s="15"/>
      <c r="D18" s="16"/>
      <c r="E18" s="15"/>
      <c r="F18" s="15"/>
      <c r="G18" s="15"/>
    </row>
    <row r="19" spans="2:7" x14ac:dyDescent="0.25">
      <c r="B19" s="12" t="s">
        <v>73</v>
      </c>
      <c r="C19" s="12"/>
      <c r="D19" s="50">
        <f>D16*2000</f>
        <v>6347240</v>
      </c>
      <c r="E19" s="15"/>
      <c r="F19" s="15"/>
      <c r="G19" s="15"/>
    </row>
    <row r="20" spans="2:7" x14ac:dyDescent="0.25">
      <c r="B20" s="15"/>
      <c r="C20" s="15"/>
      <c r="D20" s="85"/>
      <c r="E20" s="15"/>
      <c r="F20" s="15"/>
      <c r="G20" s="15"/>
    </row>
  </sheetData>
  <pageMargins left="0.7" right="0.7" top="0.75" bottom="0.75" header="0.3" footer="0.3"/>
  <pageSetup orientation="portrait" r:id="rId1"/>
  <headerFooter>
    <oddHeader xml:space="preserve">&amp;C&amp;"Arial,Bold"&amp;16Single Stream Recycling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view="pageLayout" topLeftCell="A13" zoomScale="75" zoomScaleNormal="100" zoomScalePageLayoutView="75" workbookViewId="0">
      <selection activeCell="D42" sqref="D42"/>
    </sheetView>
  </sheetViews>
  <sheetFormatPr defaultRowHeight="15" x14ac:dyDescent="0.25"/>
  <cols>
    <col min="1" max="1" width="20.42578125" bestFit="1" customWidth="1"/>
    <col min="4" max="4" width="11.42578125" bestFit="1" customWidth="1"/>
    <col min="6" max="6" width="10.42578125" bestFit="1" customWidth="1"/>
  </cols>
  <sheetData>
    <row r="2" spans="1:12" ht="18" x14ac:dyDescent="0.25">
      <c r="A2" s="60"/>
      <c r="B2" s="15"/>
      <c r="C2" s="15"/>
      <c r="D2" s="15"/>
      <c r="E2" s="15"/>
      <c r="F2" s="15"/>
      <c r="G2" s="15"/>
    </row>
    <row r="3" spans="1:12" x14ac:dyDescent="0.25">
      <c r="A3" s="104">
        <v>41414</v>
      </c>
      <c r="D3" t="s">
        <v>5</v>
      </c>
      <c r="I3" s="5"/>
      <c r="J3" s="5"/>
      <c r="K3" s="5"/>
      <c r="L3" s="5"/>
    </row>
    <row r="4" spans="1:12" x14ac:dyDescent="0.25">
      <c r="A4" t="s">
        <v>55</v>
      </c>
      <c r="D4">
        <v>2944</v>
      </c>
      <c r="I4" s="5"/>
      <c r="J4" s="5"/>
      <c r="K4" s="5"/>
      <c r="L4" s="5"/>
    </row>
    <row r="5" spans="1:12" x14ac:dyDescent="0.25">
      <c r="I5" s="5"/>
      <c r="J5" s="5"/>
      <c r="K5" s="5"/>
      <c r="L5" s="5"/>
    </row>
    <row r="6" spans="1:12" x14ac:dyDescent="0.25">
      <c r="A6" t="s">
        <v>56</v>
      </c>
      <c r="D6">
        <v>452</v>
      </c>
      <c r="I6" s="80"/>
      <c r="J6" s="5"/>
      <c r="K6" s="5"/>
      <c r="L6" s="5"/>
    </row>
    <row r="7" spans="1:12" x14ac:dyDescent="0.25">
      <c r="I7" s="5"/>
      <c r="J7" s="5"/>
      <c r="K7" s="5"/>
      <c r="L7" s="5"/>
    </row>
    <row r="8" spans="1:12" x14ac:dyDescent="0.25">
      <c r="A8" t="s">
        <v>57</v>
      </c>
      <c r="D8">
        <v>205</v>
      </c>
      <c r="I8" s="5"/>
      <c r="J8" s="5"/>
      <c r="K8" s="5"/>
      <c r="L8" s="5"/>
    </row>
    <row r="9" spans="1:12" x14ac:dyDescent="0.25">
      <c r="I9" s="5"/>
      <c r="J9" s="5"/>
      <c r="K9" s="5"/>
      <c r="L9" s="5"/>
    </row>
    <row r="10" spans="1:12" x14ac:dyDescent="0.25">
      <c r="A10" t="s">
        <v>58</v>
      </c>
      <c r="D10">
        <v>108</v>
      </c>
      <c r="I10" s="5"/>
      <c r="J10" s="5"/>
      <c r="K10" s="5"/>
      <c r="L10" s="5"/>
    </row>
    <row r="11" spans="1:12" x14ac:dyDescent="0.25">
      <c r="I11" s="91"/>
      <c r="J11" s="5"/>
      <c r="K11" s="5"/>
      <c r="L11" s="5"/>
    </row>
    <row r="12" spans="1:12" x14ac:dyDescent="0.25">
      <c r="A12" t="s">
        <v>59</v>
      </c>
      <c r="D12">
        <v>928</v>
      </c>
      <c r="I12" s="5"/>
      <c r="J12" s="5"/>
      <c r="K12" s="5"/>
      <c r="L12" s="5"/>
    </row>
    <row r="13" spans="1:12" x14ac:dyDescent="0.25">
      <c r="I13" s="5"/>
      <c r="J13" s="5"/>
      <c r="K13" s="5"/>
      <c r="L13" s="5"/>
    </row>
    <row r="14" spans="1:12" x14ac:dyDescent="0.25">
      <c r="A14" t="s">
        <v>60</v>
      </c>
      <c r="D14">
        <v>390</v>
      </c>
      <c r="I14" s="5"/>
      <c r="J14" s="5"/>
      <c r="K14" s="5"/>
      <c r="L14" s="5"/>
    </row>
    <row r="15" spans="1:12" x14ac:dyDescent="0.25">
      <c r="I15" s="5"/>
      <c r="J15" s="5"/>
      <c r="K15" s="5"/>
      <c r="L15" s="5"/>
    </row>
    <row r="16" spans="1:12" x14ac:dyDescent="0.25">
      <c r="A16" t="s">
        <v>61</v>
      </c>
      <c r="D16">
        <v>177</v>
      </c>
      <c r="I16" s="5"/>
      <c r="J16" s="5"/>
      <c r="K16" s="5"/>
      <c r="L16" s="5"/>
    </row>
    <row r="17" spans="1:12" x14ac:dyDescent="0.25">
      <c r="I17" s="5"/>
      <c r="J17" s="5"/>
      <c r="K17" s="5"/>
      <c r="L17" s="5"/>
    </row>
    <row r="18" spans="1:12" x14ac:dyDescent="0.25">
      <c r="A18" t="s">
        <v>45</v>
      </c>
      <c r="D18">
        <v>1160</v>
      </c>
      <c r="I18" s="5"/>
      <c r="J18" s="5"/>
      <c r="K18" s="5"/>
      <c r="L18" s="5"/>
    </row>
    <row r="19" spans="1:12" x14ac:dyDescent="0.25">
      <c r="I19" s="5"/>
      <c r="J19" s="5"/>
      <c r="K19" s="5"/>
      <c r="L19" s="5"/>
    </row>
    <row r="20" spans="1:12" x14ac:dyDescent="0.25">
      <c r="A20" t="s">
        <v>62</v>
      </c>
      <c r="D20">
        <v>215</v>
      </c>
      <c r="E20" t="s">
        <v>63</v>
      </c>
      <c r="F20" s="107">
        <f>D20*7</f>
        <v>1505</v>
      </c>
      <c r="G20" t="s">
        <v>76</v>
      </c>
      <c r="I20" s="5"/>
      <c r="J20" s="5"/>
      <c r="K20" s="5"/>
      <c r="L20" s="5"/>
    </row>
    <row r="21" spans="1:12" x14ac:dyDescent="0.25">
      <c r="F21" s="107" t="s">
        <v>77</v>
      </c>
      <c r="I21" s="5"/>
      <c r="J21" s="5"/>
      <c r="K21" s="5"/>
      <c r="L21" s="5"/>
    </row>
    <row r="22" spans="1:12" x14ac:dyDescent="0.25">
      <c r="A22" s="70">
        <v>41471</v>
      </c>
      <c r="I22" s="5"/>
      <c r="J22" s="5"/>
      <c r="K22" s="5"/>
      <c r="L22" s="5"/>
    </row>
    <row r="23" spans="1:12" x14ac:dyDescent="0.25">
      <c r="A23" t="s">
        <v>64</v>
      </c>
      <c r="D23">
        <v>1893</v>
      </c>
      <c r="I23" s="5"/>
      <c r="J23" s="5"/>
      <c r="K23" s="5"/>
      <c r="L23" s="5"/>
    </row>
    <row r="24" spans="1:12" x14ac:dyDescent="0.25">
      <c r="I24" s="5"/>
      <c r="J24" s="5"/>
      <c r="K24" s="5"/>
      <c r="L24" s="5"/>
    </row>
    <row r="25" spans="1:12" x14ac:dyDescent="0.25">
      <c r="A25" t="s">
        <v>45</v>
      </c>
      <c r="D25">
        <v>363</v>
      </c>
      <c r="I25" s="5"/>
      <c r="J25" s="5"/>
      <c r="K25" s="5"/>
      <c r="L25" s="5"/>
    </row>
    <row r="26" spans="1:12" x14ac:dyDescent="0.25">
      <c r="I26" s="5"/>
      <c r="J26" s="5"/>
      <c r="K26" s="5"/>
      <c r="L26" s="5"/>
    </row>
    <row r="27" spans="1:12" x14ac:dyDescent="0.25">
      <c r="I27" s="5"/>
      <c r="J27" s="5"/>
      <c r="K27" s="5"/>
      <c r="L27" s="5"/>
    </row>
    <row r="28" spans="1:12" x14ac:dyDescent="0.25">
      <c r="A28" s="70">
        <v>41554</v>
      </c>
      <c r="I28" s="5"/>
      <c r="J28" s="5"/>
      <c r="K28" s="5"/>
      <c r="L28" s="5"/>
    </row>
    <row r="29" spans="1:12" x14ac:dyDescent="0.25">
      <c r="A29" t="s">
        <v>59</v>
      </c>
      <c r="D29">
        <v>447</v>
      </c>
      <c r="I29" s="5"/>
      <c r="J29" s="5"/>
      <c r="K29" s="5"/>
      <c r="L29" s="5"/>
    </row>
    <row r="30" spans="1:12" x14ac:dyDescent="0.25">
      <c r="I30" s="5"/>
      <c r="J30" s="5"/>
      <c r="K30" s="5"/>
      <c r="L30" s="5"/>
    </row>
    <row r="31" spans="1:12" x14ac:dyDescent="0.25">
      <c r="A31" t="s">
        <v>65</v>
      </c>
      <c r="D31">
        <v>236</v>
      </c>
      <c r="I31" s="5"/>
      <c r="J31" s="5"/>
      <c r="K31" s="5"/>
      <c r="L31" s="5"/>
    </row>
    <row r="32" spans="1:12" x14ac:dyDescent="0.25">
      <c r="I32" s="5"/>
      <c r="J32" s="5"/>
      <c r="K32" s="5"/>
      <c r="L32" s="5"/>
    </row>
    <row r="33" spans="1:12" x14ac:dyDescent="0.25">
      <c r="A33" t="s">
        <v>66</v>
      </c>
      <c r="I33" s="5"/>
      <c r="J33" s="5"/>
      <c r="K33" s="5"/>
      <c r="L33" s="5"/>
    </row>
    <row r="34" spans="1:12" x14ac:dyDescent="0.25">
      <c r="D34">
        <v>550</v>
      </c>
      <c r="I34" s="5"/>
      <c r="J34" s="5"/>
      <c r="K34" s="5"/>
      <c r="L34" s="5"/>
    </row>
    <row r="35" spans="1:12" x14ac:dyDescent="0.25">
      <c r="A35" t="s">
        <v>67</v>
      </c>
      <c r="D35">
        <v>236</v>
      </c>
      <c r="I35" s="5"/>
      <c r="J35" s="5"/>
      <c r="K35" s="5"/>
      <c r="L35" s="5"/>
    </row>
    <row r="36" spans="1:12" x14ac:dyDescent="0.25">
      <c r="I36" s="5"/>
      <c r="J36" s="5"/>
      <c r="K36" s="5"/>
      <c r="L36" s="5"/>
    </row>
    <row r="37" spans="1:12" x14ac:dyDescent="0.25">
      <c r="A37" t="s">
        <v>60</v>
      </c>
      <c r="D37">
        <v>175</v>
      </c>
      <c r="I37" s="5"/>
      <c r="J37" s="5"/>
      <c r="K37" s="5"/>
      <c r="L37" s="5"/>
    </row>
    <row r="38" spans="1:12" x14ac:dyDescent="0.25">
      <c r="I38" s="5"/>
      <c r="J38" s="5"/>
      <c r="K38" s="5"/>
      <c r="L38" s="5"/>
    </row>
    <row r="39" spans="1:12" x14ac:dyDescent="0.25">
      <c r="A39" t="s">
        <v>56</v>
      </c>
      <c r="D39">
        <v>690</v>
      </c>
      <c r="I39" s="5"/>
      <c r="J39" s="5"/>
      <c r="K39" s="5"/>
      <c r="L39" s="5"/>
    </row>
    <row r="40" spans="1:12" x14ac:dyDescent="0.25">
      <c r="I40" s="5"/>
      <c r="J40" s="5"/>
      <c r="K40" s="5"/>
      <c r="L40" s="5"/>
    </row>
    <row r="41" spans="1:12" x14ac:dyDescent="0.25">
      <c r="I41" s="5"/>
      <c r="J41" s="5"/>
      <c r="K41" s="5"/>
      <c r="L41" s="5"/>
    </row>
    <row r="42" spans="1:12" x14ac:dyDescent="0.25">
      <c r="A42" s="6" t="s">
        <v>75</v>
      </c>
      <c r="B42" s="6"/>
      <c r="C42" s="6"/>
      <c r="D42" s="105">
        <f>SUM(D23:D39,D4:D18)+F20</f>
        <v>12459</v>
      </c>
      <c r="E42" t="s">
        <v>5</v>
      </c>
      <c r="I42" s="5"/>
      <c r="J42" s="5"/>
      <c r="K42" s="5"/>
      <c r="L42" s="5"/>
    </row>
    <row r="43" spans="1:12" x14ac:dyDescent="0.25">
      <c r="A43" s="6"/>
      <c r="B43" s="6"/>
      <c r="C43" s="6"/>
      <c r="D43" s="105"/>
      <c r="I43" s="5"/>
      <c r="J43" s="5"/>
      <c r="K43" s="5"/>
      <c r="L43" s="5"/>
    </row>
    <row r="44" spans="1:12" x14ac:dyDescent="0.25">
      <c r="I44" s="5"/>
      <c r="J44" s="5"/>
      <c r="K44" s="5"/>
      <c r="L44" s="5"/>
    </row>
    <row r="45" spans="1:12" ht="18.75" x14ac:dyDescent="0.3">
      <c r="A45" s="9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77"/>
      <c r="B62" s="77"/>
      <c r="C62" s="77"/>
      <c r="D62" s="92"/>
      <c r="E62" s="77"/>
      <c r="F62" s="77"/>
      <c r="G62" s="77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8.75" x14ac:dyDescent="0.3">
      <c r="A64" s="90"/>
      <c r="B64" s="5"/>
      <c r="C64" s="5"/>
      <c r="D64" s="5"/>
      <c r="E64" s="5"/>
      <c r="F64" s="91"/>
      <c r="G64" s="5"/>
      <c r="H64" s="5"/>
      <c r="I64" s="5"/>
      <c r="J64" s="5"/>
      <c r="K64" s="5"/>
      <c r="L64" s="5"/>
    </row>
    <row r="65" spans="1:1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77"/>
      <c r="B81" s="77"/>
      <c r="C81" s="77"/>
      <c r="D81" s="92"/>
      <c r="E81" s="77"/>
      <c r="F81" s="77"/>
      <c r="G81" s="77"/>
      <c r="H81" s="5"/>
      <c r="I81" s="5"/>
      <c r="J81" s="5"/>
      <c r="K81" s="5"/>
      <c r="L81" s="5"/>
    </row>
  </sheetData>
  <pageMargins left="0.7" right="0.7" top="0.75" bottom="0.75" header="0.3" footer="0.3"/>
  <pageSetup orientation="portrait" r:id="rId1"/>
  <headerFooter>
    <oddHeader>&amp;C&amp;"Arial,Bold"&amp;22Household Hazardous Waste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view="pageLayout" zoomScaleNormal="100" workbookViewId="0">
      <selection activeCell="E23" sqref="E23"/>
    </sheetView>
  </sheetViews>
  <sheetFormatPr defaultRowHeight="15" x14ac:dyDescent="0.25"/>
  <cols>
    <col min="1" max="1" width="24" customWidth="1"/>
  </cols>
  <sheetData>
    <row r="2" spans="2:6" ht="18" x14ac:dyDescent="0.25">
      <c r="B2" s="61" t="s">
        <v>10</v>
      </c>
      <c r="C2" s="61"/>
      <c r="D2" s="61"/>
      <c r="E2" s="61" t="s">
        <v>11</v>
      </c>
      <c r="F2" s="61"/>
    </row>
    <row r="3" spans="2:6" x14ac:dyDescent="0.25">
      <c r="B3" s="15"/>
      <c r="C3" s="15"/>
      <c r="D3" s="15"/>
      <c r="E3" s="15"/>
      <c r="F3" s="15"/>
    </row>
    <row r="4" spans="2:6" x14ac:dyDescent="0.25">
      <c r="B4" s="62" t="s">
        <v>78</v>
      </c>
      <c r="C4" s="15"/>
      <c r="D4" s="15"/>
      <c r="E4" s="15">
        <f>108+260-33</f>
        <v>335</v>
      </c>
      <c r="F4" s="15" t="s">
        <v>5</v>
      </c>
    </row>
    <row r="5" spans="2:6" x14ac:dyDescent="0.25">
      <c r="B5" s="15"/>
      <c r="C5" s="15"/>
      <c r="D5" s="15"/>
      <c r="E5" s="15"/>
      <c r="F5" s="15"/>
    </row>
    <row r="6" spans="2:6" ht="15.75" thickBot="1" x14ac:dyDescent="0.3">
      <c r="B6" s="63" t="s">
        <v>79</v>
      </c>
      <c r="C6" s="17"/>
      <c r="D6" s="17"/>
      <c r="E6" s="17">
        <f>156+6+3</f>
        <v>165</v>
      </c>
      <c r="F6" s="17" t="s">
        <v>5</v>
      </c>
    </row>
    <row r="7" spans="2:6" ht="15.75" thickTop="1" x14ac:dyDescent="0.25">
      <c r="B7" s="15"/>
      <c r="C7" s="15"/>
      <c r="D7" s="15"/>
      <c r="E7" s="15"/>
      <c r="F7" s="15"/>
    </row>
    <row r="8" spans="2:6" ht="15.75" x14ac:dyDescent="0.25">
      <c r="B8" s="58" t="s">
        <v>35</v>
      </c>
      <c r="C8" s="58"/>
      <c r="D8" s="58"/>
      <c r="E8" s="58">
        <f>SUM(E4:E7)</f>
        <v>500</v>
      </c>
      <c r="F8" s="58" t="s">
        <v>5</v>
      </c>
    </row>
    <row r="9" spans="2:6" ht="15.75" x14ac:dyDescent="0.25">
      <c r="B9" s="58" t="s">
        <v>80</v>
      </c>
      <c r="C9" s="58"/>
      <c r="D9" s="58"/>
      <c r="E9" s="58">
        <f>505/2000</f>
        <v>0.2525</v>
      </c>
      <c r="F9" s="58" t="s">
        <v>4</v>
      </c>
    </row>
  </sheetData>
  <pageMargins left="0.7" right="0.7" top="0.75" bottom="0.75" header="0.3" footer="0.3"/>
  <pageSetup orientation="portrait" r:id="rId1"/>
  <headerFooter>
    <oddHeader xml:space="preserve">&amp;C&amp;"Arial,Bold"&amp;16Special Event Recycling Trailers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Diversion Rate</vt:lpstr>
      <vt:lpstr>Waste Reduction Program Totals</vt:lpstr>
      <vt:lpstr>Landfilled Residential Waste</vt:lpstr>
      <vt:lpstr>Glass</vt:lpstr>
      <vt:lpstr>Yard Waste</vt:lpstr>
      <vt:lpstr>Recycling Drop-Offs</vt:lpstr>
      <vt:lpstr>Single Stream Recycling</vt:lpstr>
      <vt:lpstr>Household Hazardous Waste</vt:lpstr>
      <vt:lpstr>Recycling Trailers</vt:lpstr>
      <vt:lpstr>Downtown Recycling containers</vt:lpstr>
      <vt:lpstr>'Landfilled Residential Waste'!Print_Area</vt:lpstr>
    </vt:vector>
  </TitlesOfParts>
  <Company>City of Jefferson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Hershey, Lauren</dc:creator>
  <cp:lastModifiedBy>Hershey, Lauren</cp:lastModifiedBy>
  <cp:lastPrinted>2014-02-18T14:39:43Z</cp:lastPrinted>
  <dcterms:created xsi:type="dcterms:W3CDTF">2011-12-16T18:47:27Z</dcterms:created>
  <dcterms:modified xsi:type="dcterms:W3CDTF">2015-02-24T20:34:44Z</dcterms:modified>
</cp:coreProperties>
</file>